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昌都市" sheetId="37" r:id="rId1"/>
  </sheets>
  <definedNames>
    <definedName name="_xlnm._FilterDatabase" localSheetId="0" hidden="1">昌都市!$A$3:$AA$55</definedName>
    <definedName name="_xlnm.Print_Titles" localSheetId="0">昌都市!$2:$4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<sst xmlns="http://schemas.openxmlformats.org/spreadsheetml/2006/main" count="436" uniqueCount="238">
  <si>
    <t>察雅县2024年财政衔接推进乡村振兴补助资金项目年度完成情况</t>
  </si>
  <si>
    <t>序号</t>
  </si>
  <si>
    <t>县（区)、乡（镇）名称</t>
  </si>
  <si>
    <t>项目名称</t>
  </si>
  <si>
    <t>建设地点（所在乡村名）</t>
  </si>
  <si>
    <t>项目建设内容</t>
  </si>
  <si>
    <t>项目性质      （新建或续建）</t>
  </si>
  <si>
    <t>项目主管部门</t>
  </si>
  <si>
    <t>项目                            责任人及联系电话</t>
  </si>
  <si>
    <t xml:space="preserve">项目                                开工时间     </t>
  </si>
  <si>
    <t xml:space="preserve">预计                                   竣工时间    </t>
  </si>
  <si>
    <t>财政衔接推进乡村振兴补助资金来源及金额</t>
  </si>
  <si>
    <t>投资计划(万元)</t>
  </si>
  <si>
    <t>项目预计年均实现收益                           （万元）</t>
  </si>
  <si>
    <t>项目受益群众户                        (户)</t>
  </si>
  <si>
    <t>项目受益群众人数                       (人)</t>
  </si>
  <si>
    <t>其中</t>
  </si>
  <si>
    <t>进度</t>
  </si>
  <si>
    <t>资金来源名称</t>
  </si>
  <si>
    <t>金额(万元)</t>
  </si>
  <si>
    <t>总投资</t>
  </si>
  <si>
    <t>中央财政衔接推进乡村振兴补助资金</t>
  </si>
  <si>
    <t>自治区财政                 衔接推进乡村振兴补助资金</t>
  </si>
  <si>
    <t>地（市）财政衔接推进乡村振兴补助资金</t>
  </si>
  <si>
    <t>县（区）财政衔接推进乡村振兴补助资金</t>
  </si>
  <si>
    <t>援藏                     资金</t>
  </si>
  <si>
    <t>银行                             贷款</t>
  </si>
  <si>
    <t>项目单位自筹</t>
  </si>
  <si>
    <t xml:space="preserve">其他                  资金                </t>
  </si>
  <si>
    <t>受益脱贫户数（含监测对象）</t>
  </si>
  <si>
    <t>受益脱贫人数（含监测对象）</t>
  </si>
  <si>
    <t>行次</t>
  </si>
  <si>
    <t>四、察雅县</t>
  </si>
  <si>
    <t>（一）乡村特色产业发展类</t>
  </si>
  <si>
    <t>察雅县</t>
  </si>
  <si>
    <t>察雅县庭院经济林到户种植项目</t>
  </si>
  <si>
    <t>察雅县新卡乡、卡贡乡、烟多镇、王卡乡、吉塘镇、荣周乡、巴日乡、香堆镇</t>
  </si>
  <si>
    <t>建设内容：采购并向800户群众发放核桃苗7万株、桃子苗5万株、苹果苗5万株，在房前屋后种植，发展庭院经济。参与群众受益人数：为800户实现增收。必要性：察雅县地处藏东地区，生态环境脆弱，山高谷深，海拔3700米以下的有机质、矿物质含量丰富的，集中连片适宜种植经济林的土地大多数都已开垦为耕地，在受地理环境、交通条件等因素制约的条件下，在群众房前屋后种植经济林木极其必要。可行性：通过到户经济林种植项目，将有力助推城镇形成新的森林休闲景观和现代生态农业景观，有效改善人居环境，带动以“农家乐”和现代生态农庄为主的休闲旅游产业发展，同时可增加群众收入。</t>
  </si>
  <si>
    <t>新建</t>
  </si>
  <si>
    <t>察雅县林草局</t>
  </si>
  <si>
    <t>黎洪华13989955566</t>
  </si>
  <si>
    <t>中央财政衔接推进乡村振兴补助资金125万元、中央财政衔接推进乡村振兴补助少数民族发展资金784万元、自治区财政衔接推进乡村振兴补助少数民族发展资金93万元、县（区）财政衔接推进乡村振兴补助资金8万元</t>
  </si>
  <si>
    <t>已完工</t>
  </si>
  <si>
    <t>察雅县经济林巩固工程</t>
  </si>
  <si>
    <t>荣周乡、王卡乡、烟多镇、卡贡乡、新卡乡辖区经济林</t>
  </si>
  <si>
    <t>建设内容：补植补种经济苗木6万株。对现有16座蓄水池、20000米灌溉管网、200个阀门、16套提灌设备、9679米网围栏等配套设施进行完善巩固。参与群众受益人数：为130人实现增收。必要性：察雅县种植水果的历史悠久，但随着时间的推移，逐渐出现了品种老化，树体缺枝少杈，产量低，重栽植轻管理，重数量轻质量等问题。可行性：通过对前期种植经济林的巩固提升，可以有效提高经济林存活率，增加林木的挂果率，保证果实的品质。项目建成后将由国有林场运营管理。</t>
  </si>
  <si>
    <t>中央财政衔接推进乡村振兴补助资金850万元、自治区财政                 衔接推进乡村振兴补助资金323.5936万元、地（市）财政衔接推进乡村振兴补助资金49.32万元、县（区）财政衔接推进乡村振兴补助资金10万元</t>
  </si>
  <si>
    <t>已完工，管护期</t>
  </si>
  <si>
    <t>察雅县宗沙乡牦牛育肥基地改造提升项目</t>
  </si>
  <si>
    <t>宗沙乡宗沙村</t>
  </si>
  <si>
    <t>建设内容：对宗沙乡牦牛育肥基地进行改造提升，新建网围栏140.6m，新增水井、污水处理、无害化处理设备设施，改造冷藏库，建设便民屠宰点方便周边群众集中屠宰,以及便民屠宰点周边场地硬化，将现有水管进行保温处理及更换屋顶水箱更换室外污水管网。项目现状：目前该项目由察雅县兴牧牧业有限责任公司承包运营，运营过程中发现原有水井出水量有限，难以满足养殖需要，且该项目建设点海拔高，气温低，为实现高效养殖，急需对原有养殖场部分设施设备进行改造提升。同时为延伸产业链，增加产品附加值和降低成本。必要性（现状）：随着养殖数量的增加，察雅县宗沙乡牦牛育肥基地日常产生的粪污也越来越多，传统的处理方式无法满足发展需求和环保要求，亟需建设标准化的污水和无害化处理设施。可行性：实施该项目可避免粪污直排污染环境，完善宗沙乡牦牛育肥基地的养殖条件，有利于扩大养殖规模，增加养殖效益，为本地群众带来更多就业和受益机会 。参与群众受益人：带动本村30人实现增收。基建301.8万元，采购79.5万元。项目建成后将由察雅县兴牧牧野有限公司经营管理。</t>
  </si>
  <si>
    <t>农业农村局</t>
  </si>
  <si>
    <t>谢东15089024545</t>
  </si>
  <si>
    <t>中央财政衔接推进乡村振兴补助资金240万元、自治区财政衔接推进乡村振兴补助少数民族发展资金123.2208万元、地（市）财政衔接推进乡村振兴补助资金15.2592万元、县（区）财政衔接推进乡村振兴补助资金3万元</t>
  </si>
  <si>
    <t>察雅县设施蔬菜老旧大棚提升项目</t>
  </si>
  <si>
    <t>烟多镇、吉塘镇、香堆镇、新卡乡、荣周乡、察拉乡、王卡乡、卡贡乡等乡（镇）</t>
  </si>
  <si>
    <t xml:space="preserve">  建设内容：对察雅县烟多镇、吉塘镇、香堆镇、新卡乡、荣周乡、察拉乡、王卡乡、卡贡乡等13个乡（镇）的246个老旧设施蔬菜大棚进行维修，配套建设水、电附属工程。 必要性：察雅县现有246个温室大棚由于年久失修，导致塑料薄膜、保温杯、灌溉系统、供电系统等设备设施老化、破损，影响了蔬菜产量和菜农的种植积极性，亟需进行改造升级。可行性：察雅县河谷地带海拔低，气候优越，适宜种植大棚蔬菜，对现有温室大棚进行维修改造，可进一步改善优化蔬菜种植条件，增加蔬菜产量，提高经济效益，激发种植户的积极性，带动本地群众参与务工就业，享受产业发展带来的收益，增加经济收入。参与群众受益人：预计带动群众1120人实现增收。大棚运营方：温室大棚所在村群众、村集体，通过自己种植，承包运营的方式开展蔬菜、菌类等种植，满足本地市场需求。</t>
  </si>
  <si>
    <t>中央财政衔接推进乡村振兴补助资金1500万元、自治区财政衔接推进乡村振兴补助资金445.8192万元、地（市）财政衔接推进乡村振兴补助资金81.7008万元、县（区）财政衔接推进乡村振兴补助资金15万元</t>
  </si>
  <si>
    <t>察雅县2024年人畜分离项目</t>
  </si>
  <si>
    <t>十三乡镇</t>
  </si>
  <si>
    <t>对各乡镇共计2100户实施人畜分离</t>
  </si>
  <si>
    <t>农业农村局、乡村振兴局</t>
  </si>
  <si>
    <t>中央财政衔接推进乡村振兴补助资金1398.15万元</t>
  </si>
  <si>
    <t>西藏高原青稞科技成果转化项目</t>
  </si>
  <si>
    <t>吉塘镇雪通村</t>
  </si>
  <si>
    <t>建设内容：入股。必要性：该项目建成后，必将带动相关产业群的相互支撑，提升传统产业的技术装备和生产水平，促进形成协调发展的工业格局，推动形成产业集群和循环经济。项目建成投产后，将推进区域经济发展的集聚效应，进一步拉动生产要素在区域间自由流动和优化配置，形成分工合理、主业突出、比较优势得以发挥的区域产业结构，促进区域经济协调发展。可行性：本项目完成后，将提高国青稞酒生产技术研究水平，推进先进技术的产业化，有力的推动青稞酒生产事业的发展，创造出巨大的经济效益和社会效益。运营主体：西藏康酒酒业有限公司</t>
  </si>
  <si>
    <t>续建</t>
  </si>
  <si>
    <t>乡村振兴局</t>
  </si>
  <si>
    <t>卓玛拥宗13908958360</t>
  </si>
  <si>
    <t>地（市）财政衔接推进乡村振兴补助资金1000万元</t>
  </si>
  <si>
    <t>察雅县三岩搬迁牲畜购置项目</t>
  </si>
  <si>
    <t>包片罗麦乡牲畜处置，购置犏奶牛，犏牛，牦牛。</t>
  </si>
  <si>
    <t>地（市）财政衔接推进乡村振兴补助资金431.256万元</t>
  </si>
  <si>
    <t>未完工</t>
  </si>
  <si>
    <t>察雅县烟多镇村集体经济建设项目</t>
  </si>
  <si>
    <t>购买卡垫清洗机、租赁门面、购买配套设施，项目建成后由烟多镇烟多居委会运营管理。</t>
  </si>
  <si>
    <t>烟多镇人民政府</t>
  </si>
  <si>
    <t>尹久泽18108955550</t>
  </si>
  <si>
    <t>中央财政衔接推进乡村振兴补助资金70万元</t>
  </si>
  <si>
    <t>察雅县经济林提升工程</t>
  </si>
  <si>
    <r>
      <rPr>
        <b/>
        <sz val="11"/>
        <rFont val="宋体"/>
        <charset val="134"/>
      </rPr>
      <t>建设内容：</t>
    </r>
    <r>
      <rPr>
        <sz val="11"/>
        <rFont val="宋体"/>
        <charset val="134"/>
      </rPr>
      <t>建设内容补植补种经济苗木98252株。对现有蓄水池、灌溉管网、阀门、套提灌设备、网围栏等配套设施进行完善提升。</t>
    </r>
    <r>
      <rPr>
        <b/>
        <sz val="11"/>
        <rFont val="宋体"/>
        <charset val="134"/>
      </rPr>
      <t>可行性：</t>
    </r>
    <r>
      <rPr>
        <sz val="11"/>
        <rFont val="宋体"/>
        <charset val="134"/>
      </rPr>
      <t>通过对前期种植经济林的巩固提升，可以有效提高经济林存活率，增加林木的挂果率，保证果实的品质。</t>
    </r>
    <r>
      <rPr>
        <b/>
        <sz val="11"/>
        <rFont val="宋体"/>
        <charset val="134"/>
      </rPr>
      <t>必要性：</t>
    </r>
    <r>
      <rPr>
        <sz val="11"/>
        <rFont val="宋体"/>
        <charset val="134"/>
      </rPr>
      <t>察雅县种植水果的历史悠久，但随着时间的推移，逐渐出现了品种老化，树体缺枝少杈，产量低，重栽植轻管理，重数量轻质量等问题。经营主体：昌都市林业有限责任公司</t>
    </r>
  </si>
  <si>
    <t>察雅县林业和草原局</t>
  </si>
  <si>
    <r>
      <rPr>
        <sz val="11"/>
        <rFont val="Times New Roman"/>
        <charset val="0"/>
      </rPr>
      <t>2024</t>
    </r>
    <r>
      <rPr>
        <sz val="11"/>
        <rFont val="宋体"/>
        <charset val="134"/>
      </rPr>
      <t>年</t>
    </r>
    <r>
      <rPr>
        <sz val="11"/>
        <rFont val="Times New Roman"/>
        <charset val="0"/>
      </rPr>
      <t>6</t>
    </r>
    <r>
      <rPr>
        <sz val="11"/>
        <rFont val="宋体"/>
        <charset val="134"/>
      </rPr>
      <t>月</t>
    </r>
  </si>
  <si>
    <r>
      <rPr>
        <sz val="11"/>
        <rFont val="Times New Roman"/>
        <charset val="0"/>
      </rPr>
      <t>2025</t>
    </r>
    <r>
      <rPr>
        <sz val="11"/>
        <rFont val="宋体"/>
        <charset val="134"/>
      </rPr>
      <t>年</t>
    </r>
    <r>
      <rPr>
        <sz val="11"/>
        <rFont val="Times New Roman"/>
        <charset val="0"/>
      </rPr>
      <t>6</t>
    </r>
    <r>
      <rPr>
        <sz val="11"/>
        <rFont val="宋体"/>
        <charset val="134"/>
      </rPr>
      <t>月</t>
    </r>
  </si>
  <si>
    <t>中央巩固拓展脱贫攻坚成果和乡村振兴任务资金496万元，中央少数民族发展资金89万元，县级配套资金241.58万元</t>
  </si>
  <si>
    <t>（二）补齐必要的基础设施短板类</t>
  </si>
  <si>
    <t>1.交通类（14个）</t>
  </si>
  <si>
    <t>察雅县吉塘镇雪谢村桥梁工程</t>
  </si>
  <si>
    <t>吉塘镇雪谢村</t>
  </si>
  <si>
    <t>建设内容：新建1-10米混凝土空心板桥梁3座，桥梁净跨10米，桥梁全长45米，桥梁净宽4.5米，桥梁全宽5.5米。设计荷载为公路II级。资产管理：项目完成后由察雅县吉塘镇人民政府进行管理。必要性：本项目位于郎拉山脚，跨越学曲河，村民出行仅靠简易钢架桥，桥梁宽度1.5m，车辆无法通行，也是当地村民出行的唯一通道，项目的修建可使居民出行平均缩短约0.8小时，村民也可以在项目修建中参与进来，学习专业技术。使当地村民参与其中受益中。增加村民人均收入300元。可行性：当地政府相当重视该项目建设，当地群众对该项目的建设积极性较高，希望早日修建这3座桥梁，该项目的修建将为该村社会稳定、经济发展，为全面发展乡村振兴奠定了一定的基础，群众充满信心，愿意为修建公路最大限度的投工投劳。。</t>
  </si>
  <si>
    <t>交通运输局</t>
  </si>
  <si>
    <t>旺堆13989958980</t>
  </si>
  <si>
    <t>中央财政衔接推进乡村振兴补助资金335.33万元、自治区财政 衔接推进乡村振兴补助资金100.9168万元、地（市）财政衔接推进乡村振兴补助资金13.41万元、县（区）财政衔接推进乡村振兴补助资金3万元</t>
  </si>
  <si>
    <t>察雅县吉塘镇色热西村公路工程</t>
  </si>
  <si>
    <t>吉塘镇色热西村</t>
  </si>
  <si>
    <t>建设内容：建设四级公路1.070公里，全线按照山岭重丘区四级公路技术标注进行建设，计算行车速度20公里/小时，全线桥涵采用公路-II级标准，路面结构形式采用20cm天然砂砾石垫层+18cm水泥混凝土面层。资产管理：项目完成后由察雅县吉塘镇人民政府进行管理。必要性：本项目位于金河岸，是当地村民出行的唯一通道，原路为土路，路基宽度仅为2.5-3米，因为是土路及公路较陡，少涵，一遇雨季，道路泥泞村民就无法出行，山体上常有石块落下，存在极大的安全隐患。公路的不通畅也制约了当地的经济发展。项目的修建可使居民出行平均缩短约0.2小时，村民也可以在项目修建中参与进来，增加村民人均收入400元，可行性：当地村委相当重视该项目建设，群众对于公路的修建积极性较高，也希望党和政府早日为他们修建这座致富公路，该公路的修建将为该村社会稳定、经济发展，为全面发展乡村振兴奠定了一定的基础，群众充满信心，愿意为修建公路最大限度的投工投劳。</t>
  </si>
  <si>
    <t>中央财政衔接推进乡村振兴补助资金312万元、自治区财政  衔接推进乡村振兴补助资金107.84万元、地（市）财政衔接推进乡村振兴补助资金17.66万元、县（区）财政衔接推进乡村振兴补助资金4万元</t>
  </si>
  <si>
    <t>察雅县察芒公路岔口至旺达村公路病害治理工程</t>
  </si>
  <si>
    <t>扩达乡旺达村</t>
  </si>
  <si>
    <t>必要性：本项目是当地村民及扩达乡出行的唯一通道，原有道路因气候及地质原因，造成该路段多处路基塌方及路面受损，原有结构物损坏等，且山体上常有石块落下，存在极大的安全隐患。项目的修建可使居民出行舒畅、安全，居民也可以在项目修建中参与进来，增加村民人均收入，可行性：当地村委相当重视该项目建设，群众对于项目的修建积极性较高，也希望党和政府早日为他们治理这条致富公路，该项目修建将为该村社会稳定、经济发展，为全面发展乡村振兴奠定了一定的基础，群众充满信心，愿意为修建公路最大限度的投工投劳。建设内容：本项目对扩达乡乡道既有公路K0+000~K34+720段沿线的挡墙、涵洞缺失损毁进行重新设计，路基宽度为4.5米，项目按照四级公路建设标准，设计行车速度为15公里/小时。项目完成后由察雅县扩达乡人民政府进行管理。</t>
  </si>
  <si>
    <t>中央财政衔接推进乡村振兴补助资金482万元、自治区财政  衔接推进乡村振兴补助资金202.34万元、地（市）财政衔接推进乡村振兴补助资金28.69万元、县（区）财政衔接推进乡村振兴补助资金4.14万元</t>
  </si>
  <si>
    <t>察雅县荣周乡佐通村苏如自然村公路基础设施提升工程</t>
  </si>
  <si>
    <t>荣周乡佐通村</t>
  </si>
  <si>
    <t>建设内容：该路线全长5.348km，按单车道四级公路（Ⅱ类）设计标准，设计速度15公里/小时，路基宽度4.5米，路面宽度3.5米，路面为天然砂砾石路面，路面总厚度为6cm。新建1-16米桥梁一座，桥梁净跨16米，桥梁全长21米，桥梁净宽4.5米，桥梁全宽5.5米。设计荷载为公路II级。资产管理：项目完成后由察雅县容周乡人民政府进行管理。必要性：本项目是当地村民出行的唯一通道，且需要翻越一座海拔4000以上的山，原路为傍山土路，路基宽度仅为2.5-3米，因为是土路及公路较陡，缺桥少涵，一遇雨季，道路泥泞村民就无法出行，山体上常有石块落下，存在极大的安全隐患。公路的不通畅也制约了当地的经济发展。项目的修建可使居民出行平均缩短约1小时，村民也可以在项目修建中参与进来，增加村民人均收入1200元，可行性：当地村委相当重视该项目建设，群众对于公路的修建积极性较高，也希望党和政府早日为他们修建这座致富公路，该公路的修建将为该村社会稳定、经济发展，为全面发展乡村振兴奠定了一定的基础，群众充满信心，愿意为修建公路最大限度的投工投劳。</t>
  </si>
  <si>
    <t>中央财政衔接推进乡村振兴补助资金600万元、自治区财政 衔接推进乡村振兴补助资金241.3648万元、地（市）财政衔接推进乡村振兴补助资金35.2652万元、县（区）财政衔接推进乡村振兴补助资金5万元</t>
  </si>
  <si>
    <t>察雅县宗沙乡热觉村东空自然村公路工程</t>
  </si>
  <si>
    <t>宗沙乡热觉村</t>
  </si>
  <si>
    <t>建设内容：建设四级公路0.665公里，全线按照山岭重丘区四级公路技术标注进行建设，计算行车速度20公里/小时，全线桥涵采用公路-II级标准，路面结构形式采用20cm天然砂砾石垫层+18cm水泥混凝土面层。资产管理：项目完成后由察雅县宗沙乡人民政府进行管理。必要性：本项目是当地村民出行的唯一通道，原路为土路，路基宽度仅为2.5-3米，因为是土路及公路较陡，缺桥少涵，一遇雨季，道路泥泞村民就无法出行，山体上常有石块落下，存在极大的安全隐患。公路的不通畅也制约了当地的经济发展。项目的修建可使居民出行平均缩短约时0.2小时，村民也可以在项目修建中参与进来，增加村民人均收入400元，可行性：当地村委相当重视该项目建设，群众对于公路的修建积极性较高，也希望党和政府早日为他们修建这座致富公路，该公路的修建将为该村社会稳定、经济发展，为全面发展乡村振兴奠定了一定的基础，群众充满信心，愿意为修建公路最大限度的投工投劳。</t>
  </si>
  <si>
    <t>中央财政衔接推进乡村振兴补助资金90万元、自治区财政                 衔接推进乡村振兴补助资金66.4016万元、地（市）财政衔接推进乡村振兴补助资金6.5584万元、县（区）财政衔接推进乡村振兴补助资金1万元</t>
  </si>
  <si>
    <t>察拉乡察拉村泽巴自然村公路工程</t>
  </si>
  <si>
    <t>察拉乡察拉村</t>
  </si>
  <si>
    <t>建设内容：建设四级公路1.242公里，全线按照山岭重丘区四级公路技术标注进行建设，计算行车速度20公里/小时，全线桥涵采用公路-II级标准，路面结构形式采用20cm天然砂砾石垫层+18cm水泥混凝土面层。资产管理：项目完成后由察雅县察拉乡人民政府进行管理。必要性：本项目是当地村民出行的唯一通道，原路为土路，路基宽度仅为2.5-3米，因为是土路及公路较陡，少涵，一遇雨季，道路泥泞村民就无法出行，山体上常有石块落下，存在极大的安全隐患。公路的不通畅也制约了当地的经济发展。项目的修建可使居民出行平均缩短约时0.2小时，村民也可以在项目修建中参与进来，增加村民人均收入400元，可行性：当地村委相当重视该项目建设，群众对于公路的修建积极性较高，也希望党和政府早日为他们修建这座致富公路，该公路的修建将为该村社会稳定、经济发展，为全面发展乡村振兴奠定了一定的基础，群众充满信心，愿意为修建公路最大限度的投工投劳。</t>
  </si>
  <si>
    <t>中央财政衔接推进乡村振兴补助资金160万元、自治区财政  衔接推进乡村振兴补助资金92.3904万元、地（市）财政衔接推进乡村振兴补助资金10.5996万元、县（区）财政衔接推进乡村振兴补助资金2万元</t>
  </si>
  <si>
    <t>察雅县扩达乡旺达村旺达自然村桥梁工程</t>
  </si>
  <si>
    <t>建设内容：新建1-16米桥梁一座，桥梁净跨16米，桥梁全长20米，桥梁净宽4.5米，桥梁全宽5.5米。设计荷载为公路II级。必要性：本项目需跨越卡曲，村民出行需绕行1.2公里，也是当地村民出行的唯一通道，一遇雨季节，且村小学也在河对面，还在读书及村民出行存在较大安全。村民也可以在项目修建中参与进来，学习专业技术。使当地村民参与其中受益中。增加村民人均收入200元。可行性：当地政府相当重视该项目建设，当地群众对该项目的建设积极性较高，希望早日修建这座桥梁，该桥梁的修建将为该村社会稳定、经济发展，为全面发展乡村振兴奠定了一定的基础，群众充满信心，愿意为修建公路最大限度的投工投劳。资产管理：项目完成后由察雅县扩达乡人民政府进行管理。</t>
  </si>
  <si>
    <t>中央财政衔接推进乡村振兴补助资金80万元、自治区财政衔接推进乡村振兴补助少数民族发展资金61.5312万元、地（市）财政衔接推进乡村振兴补助资金5.9388万元、县（区）财政衔接推进乡村振兴补助资金1万元</t>
  </si>
  <si>
    <t>察雅县荣周乡栋扎村增多组公路工程</t>
  </si>
  <si>
    <t>荣周乡栋扎村</t>
  </si>
  <si>
    <t>建设内容：建设四级公路1.802公里，全线按照山岭重丘区四级公路技术标注进行建设，计算行车速度20公里/小时，全线桥涵采用公路-II级标准，路面结构形式采用20cm天然砂砾石垫层+18cm水泥混凝土面层。必要性：本项目村庄坐落在3800m山坳上，是当地村民出行的唯一通道，原路为土路，路基宽度仅为2.0-2.5米，因为是土路及公路较陡，少涵，一遇雨季和冬季，道路泥泞村民就无法出行，山体上常有石块落下，存在极大的安全隐患。公路的不通畅也制约了当地的经济发展。项目的修建可使居民出行平均缩短约时0.3小时，村民也可以在项目修建中参与进来，增加村民人均收入600元，可行性：当地村委相当重视该项目建设，群众对于公路的修建积极性较高，也希望党和政府早日为他们修建这座致富公路，该公路的修建将为该村社会稳定、经济发展，为全面发展乡村振兴奠定了一定的基础，群众充满信心，愿意为修建公路最大限度的投工投劳。资产管理：项目完成后由察雅县荣周乡人民政府进行管理。</t>
  </si>
  <si>
    <t>中央财政衔接推进乡村振兴补助资金300万元、自治区财政 衔接推进乡村振兴补助资金127.9232万元、地（市）财政衔接推进乡村振兴补助资金18万元、县（区）财政衔接推进乡村振兴补助资金4万元</t>
  </si>
  <si>
    <t>察雅县阿孜乡邓普村桥梁工程</t>
  </si>
  <si>
    <t>阿孜乡邓普村</t>
  </si>
  <si>
    <t>必要性：本项目需跨勒布曲，原有吊桥因年久失修已破烂不堪，为村民出行安全一倍列入危桥。村民出行放牧耕作都需绕行2公里，也是当地村民出行的唯一通道。村民也可以在项目修建中参与进来，学习专业技术。使当地村民参与其中受益中。增加村民人均收入800元。可行性：当地政府相当重视该项目建设，当地群众对该项目的建设积极性较高，希望早日修建这座桥梁，该桥梁的修建将为该村社会稳定、经济发展，为全面发展乡村振兴奠定了一定的基础，群众充满信心，愿意为修建公路最大限度的投工投劳。建设内容：新建2-20米桥梁一座，桥梁净跨40米，桥梁全长45米，桥梁净宽4.5米，桥梁全宽5.5米。设计荷载为公路II级。资产管理：项目完成后由察雅县扩达乡人民政府进行管理。</t>
  </si>
  <si>
    <t>中央财政衔接推进乡村振兴补助资金200万元、自治区财政  衔接推进乡村振兴补助资金134.2672万元、地（市）财政衔接推进乡村振兴补助资金14.0528万元、县（区）财政衔接推进乡村振兴补助资金3万元</t>
  </si>
  <si>
    <t>察雅县荣周乡姆巴村卡布奇自然村公路工程</t>
  </si>
  <si>
    <t>荣周乡姆巴村</t>
  </si>
  <si>
    <t>建设内容：建设四级公路0.954公里，全线按照山岭重丘区四级公路技术标注进行建设，计算行车速度20公里/小时，全线桥涵采用公路-II级标准，路面结构形式采用20cm天然砂砾石垫层+18cm水泥混凝土面层。必要性：本项目村庄坐落在3500m山坳上，是当地村民出行的唯一通道，原路为土路，路基宽度仅为2.0-2.5米，因为是土路及公路较陡，少涵，一遇雨季和冬季，道路泥泞村民就无法出行，山体上常有石块落下，存在极大的安全隐患。公路的不通畅也制约了当地的经济发展。项目的修建可使居民出行平均缩短约时0.3小时，村民也可以在项目修建中参与进来，增加村民人均收入500元，可行性：当地村委相当重视该项目建设，群众对于公路的修建积极性较高，也希望党和政府早日为他们修建这座致富公路，该公路的修建将为该村社会稳定、经济发展，为全面发展乡村振兴奠定了一定的基础，群众充满信心，愿意为修建公路最大限度的投工投劳。资产管理：项目完成后由察雅县荣周乡人民政府进行管理。</t>
  </si>
  <si>
    <t>中央财政衔接推进乡村振兴补助资金180万元、自治区财政 衔接推进乡村振兴补助资金93.7408万元、地（市）财政衔接推进乡村振兴补助资金11.4892万元、县（区）财政衔接推进乡村振兴补助资金2万元</t>
  </si>
  <si>
    <t>察雅县扩大乡面穷苦色然自然村桥梁工程</t>
  </si>
  <si>
    <t>扩达乡面穷苦村</t>
  </si>
  <si>
    <t>建设内容：新建1-16米桥梁一座，桥梁净跨16米，桥梁全长21米，桥梁净宽4.5米，桥梁全宽5.5米。设计荷载为公路II级。资产管理：项目完成后由察雅县扩达乡人民政府进行管理。必要性：本项目需跨越卡曲，村民出行仅靠木头搭建简易木桥通行，也是当地村民出行的唯一通道。村民也可以在项目修建中参与进来，学习专业技术。使当地村民参与其中受益中。增加村民人均收入600元。可行性：当地政府相当重视该项目建设，当地群众对该项目的建设积极性较高，希望早日修建这座桥梁，该桥梁的修建将为该村社会稳定、经济发展，为全面发展乡村振兴奠定了一定的基础，群众充满信心，愿意为修建公路最大限度的投工投劳。</t>
  </si>
  <si>
    <t>中央财政衔接推进乡村振兴补助以工代赈资金226万元、地（市）财政衔接推进乡村振兴补助资金9.5916万元、县（区）财政衔接推进乡村振兴补助资金4.2万元</t>
  </si>
  <si>
    <t>察雅县卡贡乡莫日村公路维修工程</t>
  </si>
  <si>
    <t>卡贡乡莫日村</t>
  </si>
  <si>
    <t>建设内容：新建浆砌片石挡土墙945.5m³，新建C25片石混凝土挡土墙2808m³。必要性：本项目是当地村民出行的唯一通道，原有道路因气候及地质原因，造成该路段多处路基塌方及路面受损，原有结构物损坏等，且山体上常有石块落下，存在极大的安全隐患。项目的修建可使居民出行舒畅、安全，居民也可以在项目修建中参与进来，增加村民人均收入，可行性：当地村委相当重视该项目建设，群众对于项目的修建积极性较高，也希望党和政府早日为他们治理这条致富公路，该项目修建将为该村社会稳定、经济发展，为全面发展乡村振兴奠定了一定的基础，群众充满信心，愿意为修建公路最大限度的投工投劳整修路面3192m²，</t>
  </si>
  <si>
    <t>中央财政衔接推进乡村振兴补助资金554.27万元、自治区财政 衔接推进乡村振兴补助资金148.186万元、地（市）财政衔接推进乡村振兴补助资金21.7839万元、县（区）财政衔接推进乡村振兴补助资金4.3001万元</t>
  </si>
  <si>
    <t>察雅县烟多镇索贡村桥梁工程</t>
  </si>
  <si>
    <t>烟多镇索贡村</t>
  </si>
  <si>
    <t>必要性：本项目需跨越雅曲拥，村民出行仅靠木头搭建简易木桥通行，也是当地村民出行的唯一通道。村民也可以在项目修建中参与进来，学习专业技术。使当地村民参与其中受益中。增加村民人均收入700元。可行性：当地政府相当重视该项目建设，当地群众对该项目的建设积极性较高，希望早日修建这座桥梁，该桥梁的修建将为该村社会稳定、经济发展，为全面发展乡村振兴奠定了一定的基础，群众充满信心，愿意为修建公路最大限度的投工投劳。建设内容：新建1-16米桥梁一座，桥梁净跨16米，桥梁全长21米，桥梁净宽4.5米，桥梁全宽5.5米。设计荷载为公路II级。资产管理：项目完成后由察雅县烟多镇人民政府进行管理。</t>
  </si>
  <si>
    <t>中央财政衔接推进乡村振兴补助以工代赈资金189万元、地（市）财政衔接推进乡村振兴补助资金8.0208万元、县（区）财政衔接推进乡村振兴补助资金3.4992万元</t>
  </si>
  <si>
    <t>察雅县香堆镇热孜村公路工程</t>
  </si>
  <si>
    <t>香堆镇热孜村</t>
  </si>
  <si>
    <t>必要性：本项目是当地村民出行的唯一通道，原路为土路，路基宽度仅为3-3.5米，因为是土路及公路较陡，少涵，一遇雨季，道路泥泞村民就无法出行，山体上常有石块落下，存在极大的安全隐患。公路的不通畅也制约了当地的经济发展。项目的修建可使居民出行平均缩短约0.5小时，村民也可以在项目修建中参与进来，增加村民人均收入900元，可行性：当地村委相当重视该项目建设，群众对于公路的修建积极性较高，也希望党和政府早日为他们修建这座致富公路，该公路的修建将为该村社会稳定、经济发展，为全面发展乡村振兴奠定了一定的基础，群众充满信心，愿意为修建公路最大限度的投工投劳。建设内容：建设四级公路2.800公里，全线按照山岭重丘区四级公路技术标注进行建设，计算行车速度20公里/小时，全线桥涵采用公路-II级标准，路面结构形式采用20cm天然砂砾石垫层+22cm水泥混凝土面层。新建1-16米桥梁一座，桥梁净跨16米，桥梁全长21米，桥梁净宽4.5米，桥梁全宽5.5米。设计荷载为公路II级。</t>
  </si>
  <si>
    <t>中央财政衔接推进乡村振兴补助资金621.2万元</t>
  </si>
  <si>
    <t>2.水利类（11个）</t>
  </si>
  <si>
    <t>昌都市察雅县吉塘镇雪谢村防洪工程</t>
  </si>
  <si>
    <t>建设内容：吉塘镇雪协村防洪工程新建堤防总长度1000m，新建穿堤排水涵管2座。防洪堤总高度4.2m（基础埋深1.5m），堤身、基础和压顶均采用C25砼结构。堤脚处采用抛石压脚；距河底1.2m位置设一排dn50Pvc排水管，间距2.0m；堤身和基础每隔10米设一道沥青模板伸缩缝，堤后设置0.3m×0.3m排水沟，排水沟每隔10m设一道沥青模板伸缩缝。堤防背坡面回填夯实土，密实度不低于0.6。必要性：河道均未采取工程措施，河岸现状大部分为天然土质岸坡，稳定性差；局部有简易堆石防洪堤，水流淘刷严重。学曲雪谢村安置点段两岸现有村民46户267人，耕地50亩，长期以来受到来自学曲洪水的威协，洪水冲淘河岸和淹没耕地，造成土地流失河岸崩塌，防御洪水灾害是该地区社会稳定、国民经济可持续发展和生态环境改善的基础条件。因此，建设与村镇发展相适应的防洪堤工程，将对根治水患，保护工程范围内居住用地及服务设施用地和人命生命财产安全起到积极作用。</t>
  </si>
  <si>
    <t>水利技术服务队</t>
  </si>
  <si>
    <t>旦塔13308952229</t>
  </si>
  <si>
    <t>中央财政衔接推进乡村振兴补助资金428万元、自治区财政衔接推进乡村振兴补助资金112.8848万元、地（市）财政衔接推进乡村振兴补助资金22.7452万元、县（区）财政衔接推进乡村振兴补助资金5万元</t>
  </si>
  <si>
    <t>昌都市察雅县荣周乡萨达村山洪沟治理工程</t>
  </si>
  <si>
    <t>荣周乡佐通村萨达村</t>
  </si>
  <si>
    <t>建设内容：新建排洪渠339m，简易农桥3座；防洪堤总高度2.8m，底板垫层采用C20砼结构,底板及堤身表面采用C25钢筋砼结构。距河底0.8m位置设一排dn50Pvc排水管，间距2.0m；堤身和基础每隔10米设一道沥青模板伸缩缝。堤防背坡面回填夯实土，密实度不低于0.6。必要性：河道均未采取工程措施，河岸现状大部分为天然土质岸坡，水流淘刷严重，稳定性差。该项目建设是为了保护荣周乡萨达村29户、185人口，120亩耕地，保障人民群众的生产生活安全，减少水流对河道及岸坡的冲刷，保护有限的国土资源，防止水土流失，改善当地生态环境的作用。</t>
  </si>
  <si>
    <t>中央财政衔接推进乡村振兴补助资金124.85万元、自治区财政衔接推进乡村振兴补助资金33.34万元、地（市）财政衔接推进乡村振兴补助资金87.52万元、县（区）财政衔接推进乡村振兴补助资金4万元</t>
  </si>
  <si>
    <t>察雅县扩达乡岗巴灌区工程</t>
  </si>
  <si>
    <t>扩达乡岗巴村</t>
  </si>
  <si>
    <t>建设内容：新建取水枢纽4座（其中截潜流坝1座，侧向取水口3座），新建沉砂池4座；铺设PE管道共4057m，铺设混凝土渠道共6491m，使得灌溉水利用系数提高到0.77以上，农作物灌溉设计保证率达到75%，林草地灌溉保证率达到P=50%。必要性：原灌溉取水口均为堆石的简易取水口，而灌溉期主要在枯水期，水位较低，取水口很难取到灌溉所需水量。加之渠道为土渠，无渠系建筑物，每年雨季都将渠道部分地段冲毁，灌溉用水难以得到保证，以致项目区灌溉保证率低。岗巴灌区工程建设任务是为了解决察雅县扩达乡岗巴村167户384人共2526.39亩灌溉面积。通过灌区现状、自然灾害及社会经济状况的分析，制定有效的节水灌溉措施，</t>
  </si>
  <si>
    <t>中央财政衔接推进乡村振兴补助资金50万元、自治区财政衔接推进乡村振兴补助资金58.3536万元、地（市）财政衔接推进乡村振兴补助资金4.5564万元、县（区）财政衔接推进乡村振兴补助资金1万元</t>
  </si>
  <si>
    <t>察雅县扩达乡都达村防洪堤工程</t>
  </si>
  <si>
    <t>扩达乡都达村</t>
  </si>
  <si>
    <t>建设内容：新建堤防总长度2240m，新建穿堤排水涵管2座。防洪堤总高度4.7m（基础埋深1.5m），堤身、基础和压顶均采用C25砼结构。堤脚处采用抛石压脚；距河底1.2m位置设一排dn50Pvc排水管，间距2.0m；堤身和基础每隔10米设一道沥青模板伸缩缝，堤防背坡面回填夯实土，密实度不低于0.6。必要性：因扩达乡都达村在2017、2020年发生堰塞湖事件，严重影响当地群众出行及生命财产安全，存在较大安全隐患，为保护当地群众生命财产安全，保证河道行洪安全，对扩达乡都达村实施山洪治理工程，保护现有村民42户，251人。新建堤防减少水流对河道及岸坡的冲刷，保护有限的国土资源，防止水土流失，改善当地生态环境的作用。</t>
  </si>
  <si>
    <t>中央财政衔接推进乡村振兴补助资金650万元、自治区财政衔接推进乡村振兴补助资金208.3088万元、地（市）财政衔接推进乡村振兴补助资金35.9712万元、县（区）财政衔接推进乡村振兴补助资金5万元</t>
  </si>
  <si>
    <t>察雅县扩达乡果巴村防洪堤工程</t>
  </si>
  <si>
    <t>扩达乡宗多村</t>
  </si>
  <si>
    <t>建设内容：新建堤防总长度2400m，新建穿堤排水涵管2座。防洪堤总高度4.7m（基础埋深1.5m），堤身、基础和压顶均采用C25砼结构。堤脚处采用抛石压脚；距河底1.2m位置设一排dn50Pvc排水管，间距2.0m；堤身和基础每隔10米设一道沥青模板伸缩缝，堤防背坡面回填夯实土，密实度不低于0.6。必要性：现有河道均为土质陡坎，部分河道受水流冲刷严重垮塌。新建堤防保护现有村民49户，273人，减少水流对河道及岸坡的冲刷，保护有限的国土资源，防止水土流失，改善当地生态环境的作用。</t>
  </si>
  <si>
    <t>中央财政衔接推进乡村振兴补助资金656.1684万元、自治区财政衔接推进乡村振兴补助资金263.5996万元、地（市）财政衔接推进乡村振兴补助资金38.532万元、县（区）财政衔接推进乡村振兴补助资金5万元</t>
  </si>
  <si>
    <t>察雅县烟多镇重庆幸福新村基础设施改造提升项目</t>
  </si>
  <si>
    <t>烟多镇重庆幸福新村</t>
  </si>
  <si>
    <t>建设内容：新建挡土墙264m，截洪沟262m，排水沟320m。必要性：该项目建设保护1018户，2485人，是为了保障人民群众的生产生活安全，减少水流对河道及岸坡的冲刷，保护优有限的国土资源，防止水土流失，改善当地生态环境的作用。</t>
  </si>
  <si>
    <t>中央财政衔接推进乡村振兴补助资金130万元、自治区财政衔接推进乡村振兴补助资金66.048万元、地（市）财政衔接推进乡村振兴补助资金8.252万元、县（区）财政衔接推进乡村振兴补助资金2万元</t>
  </si>
  <si>
    <t>察雅县产业园区排洪渠维修改造工程</t>
  </si>
  <si>
    <t>烟多镇居委会</t>
  </si>
  <si>
    <t>建设内容：本工程维修改造排洪沟117m，新建5m*5m*2.5m沉砂池一座，10m*2m*2.5m沉砂池一座，2m*2m*2.5m沉砂池一座。必要性：目前中铝新村段河道均未采取工程措施，河岸现状大部分为天然土质岸坡，稳定性差；局部有简易堆石防洪堤，基础淘刷严重，稳定性差；部分居民房屋及耕地高程较低，不满足防洪标准，当洪水来临之时耕地被洪水淹没，居民房屋安全收到威胁。当地老百姓为保护自己生命财产安全只能临时采用砂砾石堆积简易防洪堤。新建防洪堤主要保护当地村庄居民87户524人，保障人民群众的生产生活安全，减少水流对河道及岸坡的冲刷，保护有限的国土资源，防止水土流失，改善当地生态环境。</t>
  </si>
  <si>
    <t>中央财政衔接推进乡村振兴补助资金60万元、自治区财政衔接推进乡村振兴补助资金43.0832万元、地（市）财政衔接推进乡村振兴补助资金4.3368万元、县（区）财政衔接推进乡村振兴补助资金1万元</t>
  </si>
  <si>
    <t>察雅县王卡乡王吉村乐江防洪堤工程</t>
  </si>
  <si>
    <t>王卡乡王吉村</t>
  </si>
  <si>
    <t>建设内容：新建防洪堤总长度为679m，采用C25混凝土重力式结构。堤防总高度为5.2m，基础埋深1.5m，顶宽0.5m。现状：王吉村乐江自然村长期以来受到来自史曲洪水的威协，洪水冲淘河岸和淹没耕地，造成土地流失河岸崩塌，历史上1991年和2000年夏季发生的洪灾，淹没大片农田和林草地，冲毁公路及房屋，经济损失严重。可行性：建设与村镇发展相适应的防洪堤工程，将对根治水患，保护工程范围内居住用地及服务设施用地和人命生命财产安全起到积极作用，必要性：王卡乡王吉村乐江防洪堤工程位于王卡乡王吉村乐江自然村，新建防洪堤主要保护当地村庄居民27户158人以及677亩耕地，保障人民群众的生产生活安全，减少水流对河道及岸坡的冲刷，保护有限的国土资源，防止水土流失，改善当地生态环境。</t>
  </si>
  <si>
    <t>中央财政衔接推进乡村振兴补助资金400万元、自治区财政衔接推进乡村振兴补助资金115.704万元、地（市）财政衔接推进乡村振兴补助资金21.696万元、县（区）财政衔接推进乡村振兴补助资金5万元</t>
  </si>
  <si>
    <t xml:space="preserve">昌都市察雅县察拉乡卡达村排洪渠工程
</t>
  </si>
  <si>
    <t>察拉乡卡达村</t>
  </si>
  <si>
    <r>
      <rPr>
        <b/>
        <sz val="11"/>
        <rFont val="宋体"/>
        <charset val="134"/>
        <scheme val="minor"/>
      </rPr>
      <t>建设内容：</t>
    </r>
    <r>
      <rPr>
        <sz val="11"/>
        <rFont val="宋体"/>
        <charset val="134"/>
        <scheme val="minor"/>
      </rPr>
      <t>察拉乡卡达村排洪渠工程拆除重建排洪渠195m，位于玛尔沟，新建穿堤排水涵管2处，新建简易人行桥1座。</t>
    </r>
    <r>
      <rPr>
        <b/>
        <sz val="11"/>
        <rFont val="宋体"/>
        <charset val="134"/>
        <scheme val="minor"/>
      </rPr>
      <t>必要性及可行性：</t>
    </r>
    <r>
      <rPr>
        <sz val="11"/>
        <rFont val="宋体"/>
        <charset val="134"/>
        <scheme val="minor"/>
      </rPr>
      <t>原堤防工程修建年限久远，水流淘刷严重，导致现状堤防基础基本掏空。严重影响当地村民生命财产安全及藏白酒厂使用安全，该项目建设是为了保护人民群众的生产生活安全，减少水流对河道及岸坡的冲刷，保护有限的国土资源，防止水土流失，改善当地生态环境的作用。</t>
    </r>
  </si>
  <si>
    <t>察雅县水利技术服务队</t>
  </si>
  <si>
    <t xml:space="preserve">旦塔  13308952229   </t>
  </si>
  <si>
    <r>
      <rPr>
        <sz val="11"/>
        <rFont val="Times New Roman"/>
        <charset val="0"/>
      </rPr>
      <t>2024</t>
    </r>
    <r>
      <rPr>
        <sz val="11"/>
        <rFont val="宋体"/>
        <charset val="134"/>
      </rPr>
      <t>年</t>
    </r>
    <r>
      <rPr>
        <sz val="11"/>
        <rFont val="Times New Roman"/>
        <charset val="0"/>
      </rPr>
      <t>7</t>
    </r>
    <r>
      <rPr>
        <sz val="11"/>
        <rFont val="宋体"/>
        <charset val="134"/>
      </rPr>
      <t>月</t>
    </r>
  </si>
  <si>
    <r>
      <rPr>
        <sz val="11"/>
        <rFont val="Times New Roman"/>
        <charset val="0"/>
      </rPr>
      <t>2024</t>
    </r>
    <r>
      <rPr>
        <sz val="11"/>
        <rFont val="宋体"/>
        <charset val="134"/>
      </rPr>
      <t>年</t>
    </r>
    <r>
      <rPr>
        <sz val="11"/>
        <rFont val="Times New Roman"/>
        <charset val="0"/>
      </rPr>
      <t>9</t>
    </r>
    <r>
      <rPr>
        <sz val="11"/>
        <rFont val="宋体"/>
        <charset val="134"/>
      </rPr>
      <t>月</t>
    </r>
  </si>
  <si>
    <t>中央巩固拓展脱贫攻坚成果和乡村振兴任务资金124万元，县级配套资金53.13万元</t>
  </si>
  <si>
    <t>西藏昌都市察雅县烟多镇麦多沟堤防维修加固工程</t>
  </si>
  <si>
    <t>烟多居委会</t>
  </si>
  <si>
    <r>
      <rPr>
        <b/>
        <sz val="11"/>
        <rFont val="宋体"/>
        <charset val="134"/>
        <scheme val="minor"/>
      </rPr>
      <t>建设内容：</t>
    </r>
    <r>
      <rPr>
        <sz val="11"/>
        <rFont val="宋体"/>
        <charset val="134"/>
        <scheme val="minor"/>
      </rPr>
      <t>维修加固堤防89.6m，其中左岸51.0m，右岸38.6m，采用浆砌石重力式结构堤防。新建C25砼衡重式挡墙51.4m，其中左岸21m，右岸30.4m，河口处新建8级钢筋石笼跌坎，位于麦多沟河道两岸。必要性及可行性：河道均未采取工程措施，河岸现状大部分为天然土质岸坡，稳定性差；局部有简易堆石防洪堤，水流淘刷严重。现有村民68户408人，长期以来受到洪水的威协，造成土地流失河岸崩塌，防御洪水灾害是该地区社会稳定、国民经济可持续发展和生态环境改善的基础条件。因此，建设与村镇发展相适应的防洪堤工程，将对根治水患，保护工程范围内居住用地及服务设施用地和人命生命财产安全起到积极作用。</t>
    </r>
  </si>
  <si>
    <t>维修</t>
  </si>
  <si>
    <t>中央巩固拓展脱贫攻坚成果和乡村振兴任务资金80.5万元，县级配套资金34.77万元</t>
  </si>
  <si>
    <t xml:space="preserve">察雅县烟多镇察俄村察曲自然村水渠提质增效工程
</t>
  </si>
  <si>
    <t>烟多镇察俄村察曲自然村</t>
  </si>
  <si>
    <r>
      <rPr>
        <b/>
        <sz val="11"/>
        <rFont val="宋体"/>
        <charset val="134"/>
        <scheme val="minor"/>
      </rPr>
      <t>建设内容：</t>
    </r>
    <r>
      <rPr>
        <sz val="11"/>
        <rFont val="宋体"/>
        <charset val="134"/>
        <scheme val="minor"/>
      </rPr>
      <t>新建20米拦河坝取水口1座，26米拦河取水口1座，1000方水塘1座，250方水塘2座，水塘防护挡墙50米总高度3.5米，DN200PE1.25MPa管道2000米，分水口10座。必要性及可行性：目前本工程治理河已经建设有浆砌石挡墙，由于建设时间较长，浆砌石挡墙出现垮塌，并且当时建设时洪水重现期较短，挡墙高度偏低，不满足防洪标准，当洪水来临之时威胁河道两岸房屋及设施安全。</t>
    </r>
  </si>
  <si>
    <r>
      <rPr>
        <sz val="11"/>
        <rFont val="Times New Roman"/>
        <charset val="0"/>
      </rPr>
      <t>2024</t>
    </r>
    <r>
      <rPr>
        <sz val="11"/>
        <rFont val="宋体"/>
        <charset val="134"/>
      </rPr>
      <t>年</t>
    </r>
    <r>
      <rPr>
        <sz val="11"/>
        <rFont val="Times New Roman"/>
        <charset val="0"/>
      </rPr>
      <t>10</t>
    </r>
    <r>
      <rPr>
        <sz val="11"/>
        <rFont val="宋体"/>
        <charset val="134"/>
      </rPr>
      <t>月</t>
    </r>
  </si>
  <si>
    <t>中央巩固拓展脱贫攻坚成果和乡村振兴任务资金178.5万元，县级配套资金76.5万元</t>
  </si>
  <si>
    <t>（三）美丽宜居示范村类</t>
  </si>
  <si>
    <t>察雅县宗沙乡宗沙村宜居宜业和美村庄建设项目</t>
  </si>
  <si>
    <t>主要建设内容为宗沙自然村：新增太阳能路灯33盏，勾臂式垃圾箱1个，入户道路（混凝土）1766.98㎡，排水明沟2231.13m，房前屋后环境整治890.00㎡，拆除新建硬化271.60㎡，场地平整678.62㎡，矮挡土墙151.47m，室外排水工程918.38m，化粪池G4-9SQF 1座，化粪池G9-30SQF 2座，1#排洪沟325.00m，2#排洪沟410.00m。贡萨自然村：新增太阳能路灯13盏，勾臂式垃圾箱1个，入户道路（混凝土）6279.31㎡。伪左自然村：新增太阳能路灯7盏，勾臂式垃圾箱1个，入户道路（混凝土）6116.76㎡，房前屋后环境整治150.00㎡。空果自然村：新增太阳能路灯10盏，勾臂式垃圾箱1个，入户道路（混凝土）1958.84㎡，房前屋后环境整治230.00㎡。多增自然村：新增太阳能路灯5盏，路灯维修19盏，勾臂式垃圾箱2个，入户道路（混凝土）6249.35㎡，房前屋后环境整治280.00㎡。叶巴自然村：新增勾臂式垃圾箱1个，入户道路（混凝土）1149.54㎡，房前屋后环境整治280.00㎡，路灯维修15盏，道路工程（主干道1号，混凝土车行道）910.00㎡，道路工程（主干道2号，混凝土车行道）1841.00㎡。觉贡自然村：新增勾臂式垃圾箱1个，入户道路（混凝土）4155.93㎡，房前屋后环境整治200.00㎡，路灯维修1盏。益贡自然村：道路工程（主干道5号，混凝土车行道）1974.00㎡，太阳能路灯7盏，勾臂式垃圾箱1个，入户道路（混凝土）899.01㎡，房前屋后环境整治170.00㎡。
拉加自然村：新增太阳能路灯10盏，路灯维修13盏，勾臂式垃圾箱1个，入户道路（混凝土）91.76㎡，房前屋后环境整治150.00
㎡。仲果自然村：新增太阳能路灯10盏，路灯维修16盏，勾臂式垃圾箱1个，入户道路（混凝土）148.88㎡，房前屋后环境整治280.00㎡，道路工程（主干道6号，混凝土车行道）2555.00㎡。现状：村内自然村和入户路缺少，太阳能路灯缺少导致出行不便，村内无污水收集系统，污水、散排、乱排放影响村内环境，道路和河道缺少安全防护设施。</t>
  </si>
  <si>
    <t>中央财政衔接推进乡村振兴补助资金1000万元、自治区财政衔接推进乡村振兴补助资金321.3552万元、地（市）财政衔接推进乡村振兴补助资金55.2625万元、县（区）财政衔接推进乡村振兴补助资金5万元</t>
  </si>
  <si>
    <t>察雅县巴日乡拉麦村宜居宜业和美村庄建设项目</t>
  </si>
  <si>
    <t>巴日乡拉麦村</t>
  </si>
  <si>
    <t>现状：村内自然村和入户路缺少，太阳能路灯缺少导致出行不便，村内饮水蓄水池过小，不能满足室内饮水需求，道路和河道缺少安全防护设施。主要建设内容包括入户道路7261.62m2，太阳能路灯93盏，勾臂式垃圾箱16个，混凝土车行道10922m2，边沟2731.00m，限速标志8个，波形护栏1156.00m。</t>
  </si>
  <si>
    <t>中央财政衔接推进乡村振兴补助资金500万元、自治区财政衔接推进乡村振兴补助资金199.7552万元、地（市）财政衔接推进乡村振兴补助资金29.3648万元、县（区）财政衔接推进乡村振兴补助资金5万元</t>
  </si>
  <si>
    <t>察雅县王卡乡夺巴村宜居宜业和美村庄建设项目</t>
  </si>
  <si>
    <t>王卡乡夺巴村</t>
  </si>
  <si>
    <t>建设内容：村内修建入户道路7469平方米、购置太阳能路灯，泄洪渠235米，室外排水管网200.1米、自来水给水入户1项、和挡墙建设159米，防洪堤维修32米、灌溉取水坝维修1项，灌溉水渠维修198米。购置勾臂式垃圾箱3个等。现状：村内自然村和入户路缺少，太阳能路灯缺少导致出行不便，村内无污水收集系统，污水、散排、乱排放影响村内环境，道路和河道缺少安全防护设施。</t>
  </si>
  <si>
    <t>中央财政衔接推进乡村振兴补助资金450万元、自治区财政衔接推进乡村振兴补助资金129.4192万元、地（市）财政衔接推进乡村振兴补助资金24.3508万元、县（区）财政衔接推进乡村振兴补助资金5万元</t>
  </si>
  <si>
    <t>察雅县香堆镇坤达村宜居宜业和美村庄建设项目</t>
  </si>
  <si>
    <t>香堆镇坤达村</t>
  </si>
  <si>
    <t>建设内容：入户路硬化6049.59m2,新建雨水沟渠22.72m,挡土墙169.67，太阳能路灯购置，简易桥梁1座，涵洞1座等附属设施。现状：村内自然村和入户路缺少，太阳能路灯缺少导致出行不便，道路和河道缺少安全防护设，。村内无视频监控、广播等数字乡村内容。因该村处于国道边，缺少公共厕所及垃圾收集设施。</t>
  </si>
  <si>
    <t>中央财政衔接推进乡村振兴补助资金300万元、自治区财政衔接推进乡村振兴补助资金127.7024万元、地（市）财政衔接推进乡村振兴补助资金17.9876万元、县（区）财政衔接推进乡村振兴补助资金4万元</t>
  </si>
  <si>
    <t>（四）人居环境整治类</t>
  </si>
  <si>
    <t>察雅县巴日乡尼珠村人居环境改造项目</t>
  </si>
  <si>
    <t>巴日乡尼珠村</t>
  </si>
  <si>
    <t>建设内容：包括道路工程、室外附属工程。其中室外附属工程主要包括：混凝土路面8870.07m2、布置勾臂式垃圾桶12个、 安装太阳能路灯41盏、 路灯维修15盏、房前屋后环境整治360m2；道路工程主要包括硬化3条路：1号路硬化混凝土车行道1953m2、 安装波形护栏488m、安装交通标志2套，2号路硬化混凝土车行道1982m2、 安装波形护栏335m、安装交通标志2套、安装盖板涵6m，3号路硬化混凝土车行道3589m2、安装波形护栏470m、安装交通标志2套、安装盖板涵5m、建设挡墙45m。现状：村内自然村和入户路缺少，太阳能路灯缺少导致出行不便，，道路和河道缺少安全防护设施。村内无视频监控、广播等数字乡村内容。村内河道缺少治理。饮水蓄水池过小，不能满足村内生产生活用水。村内有一处简易木桥，存在安全隐患。主要建设内容为尼珠村等6个自然村乡村基础设施建设项目。</t>
  </si>
  <si>
    <t>中央财政衔接推进乡村振兴补助资金350万元、自治区财政衔接推进乡村振兴补助资金128.5328万元、地（市）财政衔接推进乡村振兴补助资金20.1472万元、县（区）财政衔接推进乡村振兴补助资金5万元</t>
  </si>
  <si>
    <t xml:space="preserve"> </t>
  </si>
  <si>
    <t>察雅县阿孜乡江嘎村人居环境整治项目</t>
  </si>
  <si>
    <r>
      <rPr>
        <b/>
        <sz val="11"/>
        <rFont val="宋体"/>
        <charset val="134"/>
        <scheme val="minor"/>
      </rPr>
      <t>建设内容：</t>
    </r>
    <r>
      <rPr>
        <sz val="11"/>
        <rFont val="宋体"/>
        <charset val="134"/>
        <scheme val="minor"/>
      </rPr>
      <t>包括新建一座28.35平米旱厕，太阳能路灯22盏，新建入户道路2795.96平方米，新建挡墙31.2米，新建排洪沟213.22米、新建排水沟636米，成品塑料垃圾箱5个，和其它室外附属工程等。</t>
    </r>
    <r>
      <rPr>
        <b/>
        <sz val="11"/>
        <rFont val="宋体"/>
        <charset val="134"/>
        <scheme val="minor"/>
      </rPr>
      <t>现状：</t>
    </r>
    <r>
      <rPr>
        <sz val="11"/>
        <rFont val="宋体"/>
        <charset val="134"/>
        <scheme val="minor"/>
      </rPr>
      <t>村内自然村和入户路缺少，太阳能路灯缺少导致出行不便，村内无污水收集系统，污水、散排、乱排放影响村内环境，道路和河道缺少安全防护设施。</t>
    </r>
    <r>
      <rPr>
        <b/>
        <sz val="11"/>
        <rFont val="宋体"/>
        <charset val="134"/>
        <scheme val="minor"/>
      </rPr>
      <t>可行性必要性：</t>
    </r>
    <r>
      <rPr>
        <sz val="11"/>
        <rFont val="宋体"/>
        <charset val="134"/>
        <scheme val="minor"/>
      </rPr>
      <t>本项目建设以建设美丽宜居村庄为导向，以完善公共设施、厕所更新为主攻方向，开展农村人居环境整治行动，全面提升当地人居环境质量。</t>
    </r>
  </si>
  <si>
    <t>察雅县住房和城乡建设局</t>
  </si>
  <si>
    <t>洛松达吉13648956618</t>
  </si>
  <si>
    <t>中央巩固拓展脱贫攻坚成果和乡村振兴任务资金294万元，县级配套资金126.06万元</t>
  </si>
  <si>
    <t>（五）其他类（3个）</t>
  </si>
  <si>
    <t>察雅县2024年旅发局职业技能培训</t>
  </si>
  <si>
    <t>酒店从业人员培训8名客房服务员、8名前厅服务员、收银员5名、保洁员4名、保安10名、应急救援人员10名。根据旅游资源普查文本，在三级旅游资源村甄选当地乡村导游10名，共计55名当地群众。培训45天。</t>
  </si>
  <si>
    <t>旅发局</t>
  </si>
  <si>
    <t>腾磊18089951996</t>
  </si>
  <si>
    <t>中央财政衔接推进乡村振兴补助资金72万元、自治区财政衔接推进乡村振兴补助资金4万元、地（市）财政衔接推进乡村振兴补助资金3.2万元、县（区）财政衔接推进乡村振兴补助资金0.8万元</t>
  </si>
  <si>
    <t>未完工，预计1月完工</t>
  </si>
  <si>
    <t>察雅县易地搬迁债券贴息资金</t>
  </si>
  <si>
    <t>易地搬迁债券贴息</t>
  </si>
  <si>
    <t>财政局</t>
  </si>
  <si>
    <t>谢爱林13322551066</t>
  </si>
  <si>
    <t>中央财政衔接推进乡村振兴补助资金701.94339万元</t>
  </si>
  <si>
    <t>察雅县扶贫贷款贴息资金</t>
  </si>
  <si>
    <t>小额信息贴息（1020.9624713979万元）及产业项目贴息农行（20.30575万元）邮储（16.47万元）</t>
  </si>
  <si>
    <t>中央财政衔接推进乡村振兴补助资金436.54231万元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</si>
</sst>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yyyy&quot;年&quot;m&quot;月&quot;d&quot;日&quot;;@"/>
    <numFmt numFmtId="178" formatCode="0.0"/>
    <numFmt numFmtId="179" formatCode="0.00_);\(0.00\)"/>
  </numFmts>
  <fonts count="33">
    <font>
      <sz val="11"/>
      <name val="宋体"/>
      <charset val="134"/>
    </font>
    <font>
      <b/>
      <sz val="11"/>
      <name val="宋体"/>
      <charset val="134"/>
    </font>
    <font>
      <sz val="11"/>
      <name val="宋体"/>
      <charset val="134"/>
      <scheme val="minor"/>
    </font>
    <font>
      <sz val="18"/>
      <name val="宋体"/>
      <charset val="134"/>
    </font>
    <font>
      <sz val="36"/>
      <name val="方正小标宋简体"/>
      <charset val="134"/>
    </font>
    <font>
      <b/>
      <sz val="11"/>
      <name val="宋体"/>
      <charset val="134"/>
      <scheme val="minor"/>
    </font>
    <font>
      <sz val="10"/>
      <name val="宋体"/>
      <charset val="134"/>
    </font>
    <font>
      <sz val="11"/>
      <name val="Times New Roman"/>
      <charset val="0"/>
    </font>
    <font>
      <sz val="11"/>
      <color rgb="FF000000"/>
      <name val="宋体"/>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
      <sz val="12"/>
      <name val="宋体"/>
      <charset val="134"/>
    </font>
    <font>
      <sz val="11"/>
      <color indexed="8"/>
      <name val="宋体"/>
      <charset val="134"/>
    </font>
    <font>
      <sz val="11"/>
      <color rgb="FF000000"/>
      <name val="Tahoma"/>
      <charset val="134"/>
    </font>
    <font>
      <sz val="10"/>
      <name val="Arial"/>
      <charset val="134"/>
    </font>
    <font>
      <sz val="11"/>
      <color theme="1"/>
      <name val="宋体"/>
      <charset val="134"/>
      <scheme val="minor"/>
    </font>
    <font>
      <sz val="12"/>
      <name val="Times New Roman"/>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808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80">
    <xf numFmtId="0" fontId="0" fillId="0" borderId="0">
      <alignment vertical="center"/>
    </xf>
    <xf numFmtId="43" fontId="8" fillId="0" borderId="0">
      <alignment vertical="top"/>
      <protection locked="0"/>
    </xf>
    <xf numFmtId="176" fontId="8" fillId="0" borderId="0" applyProtection="0">
      <alignment vertical="center"/>
    </xf>
    <xf numFmtId="9" fontId="8" fillId="0" borderId="0" applyProtection="0">
      <alignment vertical="center"/>
    </xf>
    <xf numFmtId="41" fontId="8" fillId="0" borderId="0" applyProtection="0">
      <alignment vertical="center"/>
    </xf>
    <xf numFmtId="42" fontId="8" fillId="0" borderId="0" applyProtection="0">
      <alignment vertical="center"/>
    </xf>
    <xf numFmtId="0" fontId="9" fillId="0" borderId="0" applyProtection="0">
      <alignment vertical="center"/>
    </xf>
    <xf numFmtId="0" fontId="10" fillId="0" borderId="0" applyProtection="0">
      <alignment vertical="center"/>
    </xf>
    <xf numFmtId="0" fontId="8" fillId="2" borderId="7" applyProtection="0">
      <alignment vertical="center"/>
    </xf>
    <xf numFmtId="0" fontId="11" fillId="0" borderId="0" applyProtection="0">
      <alignment vertical="center"/>
    </xf>
    <xf numFmtId="0" fontId="12" fillId="0" borderId="0" applyProtection="0">
      <alignment vertical="center"/>
    </xf>
    <xf numFmtId="0" fontId="13" fillId="0" borderId="0" applyProtection="0">
      <alignment vertical="center"/>
    </xf>
    <xf numFmtId="0" fontId="14" fillId="0" borderId="8" applyProtection="0">
      <alignment vertical="center"/>
    </xf>
    <xf numFmtId="0" fontId="15" fillId="0" borderId="8" applyProtection="0">
      <alignment vertical="center"/>
    </xf>
    <xf numFmtId="0" fontId="16" fillId="0" borderId="9" applyProtection="0">
      <alignment vertical="center"/>
    </xf>
    <xf numFmtId="0" fontId="16" fillId="0" borderId="0" applyProtection="0">
      <alignment vertical="center"/>
    </xf>
    <xf numFmtId="0" fontId="17" fillId="3" borderId="10" applyProtection="0">
      <alignment vertical="center"/>
    </xf>
    <xf numFmtId="0" fontId="18" fillId="4" borderId="11" applyProtection="0">
      <alignment vertical="center"/>
    </xf>
    <xf numFmtId="0" fontId="19" fillId="4" borderId="10" applyProtection="0">
      <alignment vertical="center"/>
    </xf>
    <xf numFmtId="0" fontId="20" fillId="5" borderId="12" applyProtection="0">
      <alignment vertical="center"/>
    </xf>
    <xf numFmtId="0" fontId="21" fillId="0" borderId="13" applyProtection="0">
      <alignment vertical="center"/>
    </xf>
    <xf numFmtId="0" fontId="22" fillId="0" borderId="14" applyProtection="0">
      <alignment vertical="center"/>
    </xf>
    <xf numFmtId="0" fontId="23" fillId="6" borderId="0" applyProtection="0">
      <alignment vertical="center"/>
    </xf>
    <xf numFmtId="0" fontId="24" fillId="7" borderId="0" applyProtection="0">
      <alignment vertical="center"/>
    </xf>
    <xf numFmtId="0" fontId="25" fillId="8" borderId="0" applyProtection="0">
      <alignment vertical="center"/>
    </xf>
    <xf numFmtId="0" fontId="26" fillId="9" borderId="0" applyProtection="0">
      <alignment vertical="center"/>
    </xf>
    <xf numFmtId="0" fontId="8" fillId="10" borderId="0" applyProtection="0">
      <alignment vertical="center"/>
    </xf>
    <xf numFmtId="0" fontId="8" fillId="11" borderId="0" applyProtection="0">
      <alignment vertical="center"/>
    </xf>
    <xf numFmtId="0" fontId="26" fillId="12" borderId="0" applyProtection="0">
      <alignment vertical="center"/>
    </xf>
    <xf numFmtId="0" fontId="26" fillId="13" borderId="0" applyProtection="0">
      <alignment vertical="center"/>
    </xf>
    <xf numFmtId="0" fontId="8" fillId="14" borderId="0" applyProtection="0">
      <alignment vertical="center"/>
    </xf>
    <xf numFmtId="0" fontId="8" fillId="15" borderId="0" applyProtection="0">
      <alignment vertical="center"/>
    </xf>
    <xf numFmtId="0" fontId="26" fillId="16" borderId="0" applyProtection="0">
      <alignment vertical="center"/>
    </xf>
    <xf numFmtId="0" fontId="26" fillId="17" borderId="0" applyProtection="0">
      <alignment vertical="center"/>
    </xf>
    <xf numFmtId="0" fontId="8" fillId="18" borderId="0" applyProtection="0">
      <alignment vertical="center"/>
    </xf>
    <xf numFmtId="0" fontId="8" fillId="19" borderId="0" applyProtection="0">
      <alignment vertical="center"/>
    </xf>
    <xf numFmtId="0" fontId="26" fillId="20" borderId="0" applyProtection="0">
      <alignment vertical="center"/>
    </xf>
    <xf numFmtId="0" fontId="26" fillId="21" borderId="0" applyProtection="0">
      <alignment vertical="center"/>
    </xf>
    <xf numFmtId="0" fontId="8" fillId="22" borderId="0" applyProtection="0">
      <alignment vertical="center"/>
    </xf>
    <xf numFmtId="0" fontId="8" fillId="23" borderId="0" applyProtection="0">
      <alignment vertical="center"/>
    </xf>
    <xf numFmtId="0" fontId="26" fillId="24" borderId="0" applyProtection="0">
      <alignment vertical="center"/>
    </xf>
    <xf numFmtId="0" fontId="26" fillId="25" borderId="0" applyProtection="0">
      <alignment vertical="center"/>
    </xf>
    <xf numFmtId="0" fontId="8" fillId="26" borderId="0" applyProtection="0">
      <alignment vertical="center"/>
    </xf>
    <xf numFmtId="0" fontId="8" fillId="27" borderId="0" applyProtection="0">
      <alignment vertical="center"/>
    </xf>
    <xf numFmtId="0" fontId="26" fillId="28" borderId="0" applyProtection="0">
      <alignment vertical="center"/>
    </xf>
    <xf numFmtId="0" fontId="26" fillId="29" borderId="0" applyProtection="0">
      <alignment vertical="center"/>
    </xf>
    <xf numFmtId="0" fontId="8" fillId="30" borderId="0" applyProtection="0">
      <alignment vertical="center"/>
    </xf>
    <xf numFmtId="0" fontId="8" fillId="31" borderId="0" applyProtection="0">
      <alignment vertical="center"/>
    </xf>
    <xf numFmtId="0" fontId="26" fillId="32" borderId="0" applyProtection="0">
      <alignment vertical="center"/>
    </xf>
    <xf numFmtId="0" fontId="27" fillId="0" borderId="0"/>
    <xf numFmtId="0" fontId="28" fillId="0" borderId="0" applyProtection="0"/>
    <xf numFmtId="0" fontId="8" fillId="0" borderId="0" applyProtection="0">
      <alignment vertical="center"/>
    </xf>
    <xf numFmtId="0" fontId="29" fillId="0" borderId="0" applyProtection="0">
      <alignment vertical="center"/>
    </xf>
    <xf numFmtId="0" fontId="28" fillId="0" borderId="0">
      <alignment vertical="center"/>
    </xf>
    <xf numFmtId="0" fontId="8" fillId="0" borderId="0">
      <protection locked="0"/>
    </xf>
    <xf numFmtId="0" fontId="8" fillId="0" borderId="0"/>
    <xf numFmtId="0" fontId="30" fillId="0" borderId="0"/>
    <xf numFmtId="0" fontId="30" fillId="0" borderId="0" applyProtection="0"/>
    <xf numFmtId="0" fontId="31" fillId="0" borderId="0">
      <alignment vertical="center"/>
    </xf>
    <xf numFmtId="0" fontId="28" fillId="0" borderId="0" applyProtection="0">
      <alignment vertical="center"/>
    </xf>
    <xf numFmtId="0" fontId="8" fillId="0" borderId="0">
      <alignment vertical="center"/>
    </xf>
    <xf numFmtId="0" fontId="28" fillId="0" borderId="0">
      <alignment vertical="center"/>
    </xf>
    <xf numFmtId="0" fontId="28" fillId="0" borderId="0" applyProtection="0"/>
    <xf numFmtId="0" fontId="28" fillId="0" borderId="0" applyProtection="0">
      <alignment vertical="center"/>
    </xf>
    <xf numFmtId="0" fontId="28" fillId="0" borderId="0" applyProtection="0">
      <alignment vertical="center"/>
    </xf>
    <xf numFmtId="0" fontId="28" fillId="0" borderId="0">
      <alignment vertical="center"/>
    </xf>
    <xf numFmtId="0" fontId="27" fillId="0" borderId="0">
      <alignment vertical="center"/>
    </xf>
    <xf numFmtId="0" fontId="29" fillId="0" borderId="0">
      <protection locked="0"/>
    </xf>
    <xf numFmtId="0" fontId="28" fillId="0" borderId="0"/>
    <xf numFmtId="0" fontId="27" fillId="0" borderId="0">
      <protection locked="0"/>
    </xf>
    <xf numFmtId="0" fontId="27" fillId="0" borderId="0" applyProtection="0">
      <alignment vertical="center"/>
    </xf>
    <xf numFmtId="0" fontId="8" fillId="0" borderId="0" applyProtection="0"/>
    <xf numFmtId="0" fontId="27" fillId="0" borderId="0">
      <alignment vertical="center"/>
    </xf>
    <xf numFmtId="0" fontId="27" fillId="0" borderId="0">
      <alignment vertical="center"/>
    </xf>
    <xf numFmtId="0" fontId="8" fillId="33" borderId="0">
      <protection locked="0"/>
    </xf>
    <xf numFmtId="0" fontId="27" fillId="0" borderId="0"/>
    <xf numFmtId="0" fontId="30" fillId="0" borderId="0">
      <protection locked="0"/>
    </xf>
    <xf numFmtId="0" fontId="28" fillId="0" borderId="0">
      <protection locked="0"/>
    </xf>
    <xf numFmtId="0" fontId="27" fillId="0" borderId="0" applyProtection="0"/>
    <xf numFmtId="0" fontId="32" fillId="0" borderId="0"/>
  </cellStyleXfs>
  <cellXfs count="39">
    <xf numFmtId="0" fontId="0" fillId="0" borderId="0" xfId="0" applyAlignment="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3" fillId="0" borderId="0" xfId="0" applyFont="1" applyFill="1" applyAlignment="1">
      <alignment horizontal="center" vertical="center" wrapText="1"/>
    </xf>
    <xf numFmtId="177" fontId="0" fillId="0" borderId="0" xfId="0" applyNumberFormat="1" applyFont="1" applyFill="1" applyAlignment="1">
      <alignment horizontal="center" vertical="center" wrapText="1"/>
    </xf>
    <xf numFmtId="0" fontId="0" fillId="0" borderId="0" xfId="0" applyNumberFormat="1" applyFont="1" applyFill="1" applyAlignment="1">
      <alignment horizontal="center" vertical="center" wrapText="1"/>
    </xf>
    <xf numFmtId="0" fontId="4" fillId="0" borderId="0" xfId="54" applyNumberFormat="1" applyFont="1" applyFill="1" applyAlignment="1" applyProtection="1">
      <alignment horizontal="center" vertical="center" wrapText="1"/>
    </xf>
    <xf numFmtId="0" fontId="1" fillId="0" borderId="1" xfId="54"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0" fontId="1" fillId="0" borderId="2" xfId="54" applyNumberFormat="1" applyFont="1" applyFill="1" applyBorder="1" applyAlignment="1" applyProtection="1">
      <alignment horizontal="center" vertical="center" wrapText="1"/>
    </xf>
    <xf numFmtId="0" fontId="1" fillId="0" borderId="3" xfId="54" applyNumberFormat="1" applyFont="1" applyFill="1" applyBorder="1" applyAlignment="1" applyProtection="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54" applyNumberFormat="1" applyFont="1" applyFill="1" applyBorder="1" applyAlignment="1" applyProtection="1">
      <alignment horizontal="center" vertical="center" wrapText="1"/>
    </xf>
    <xf numFmtId="0" fontId="1" fillId="0" borderId="1" xfId="54" applyNumberFormat="1" applyFont="1" applyFill="1" applyBorder="1" applyAlignment="1" applyProtection="1">
      <alignment horizontal="left"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7" fontId="1" fillId="0" borderId="1" xfId="54" applyNumberFormat="1" applyFont="1" applyFill="1" applyBorder="1" applyAlignment="1" applyProtection="1">
      <alignment horizontal="center" vertical="center" wrapText="1"/>
    </xf>
    <xf numFmtId="177" fontId="1" fillId="0" borderId="2" xfId="54" applyNumberFormat="1" applyFont="1" applyFill="1" applyBorder="1" applyAlignment="1" applyProtection="1">
      <alignment horizontal="center" vertical="center" wrapText="1"/>
    </xf>
    <xf numFmtId="177" fontId="1" fillId="0" borderId="3" xfId="54" applyNumberFormat="1" applyFont="1" applyFill="1" applyBorder="1" applyAlignment="1" applyProtection="1">
      <alignment horizontal="center" vertical="center" wrapText="1"/>
    </xf>
    <xf numFmtId="177"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9" fontId="2"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77" fontId="7" fillId="0" borderId="1" xfId="0" applyNumberFormat="1" applyFont="1" applyFill="1" applyBorder="1" applyAlignment="1" quotePrefix="1">
      <alignment horizontal="center" vertical="center" wrapText="1"/>
    </xf>
  </cellXfs>
  <cellStyles count="8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0" xfId="49"/>
    <cellStyle name="常规 2" xfId="50"/>
    <cellStyle name="常规 11" xfId="51"/>
    <cellStyle name="常规 22" xfId="52"/>
    <cellStyle name="常规 4" xfId="53"/>
    <cellStyle name="常规 51" xfId="54"/>
    <cellStyle name="常规 16" xfId="55"/>
    <cellStyle name="常规_项目投入明细_11" xfId="56"/>
    <cellStyle name="常规_项目投入明细_10" xfId="57"/>
    <cellStyle name="常规 6" xfId="58"/>
    <cellStyle name="常规_副本西藏自治区贫困县统筹整合使用财政涉农资金情况统计表（模版）参考表" xfId="59"/>
    <cellStyle name="常规 12 3 2 2 2" xfId="60"/>
    <cellStyle name="常规_Sheet1" xfId="61"/>
    <cellStyle name="常规 2 14" xfId="62"/>
    <cellStyle name="常规_产业" xfId="63"/>
    <cellStyle name="常规 3 2 4" xfId="64"/>
    <cellStyle name="常规 51 2" xfId="65"/>
    <cellStyle name="常规 2 2 2" xfId="66"/>
    <cellStyle name="常规 73" xfId="67"/>
    <cellStyle name="常规 2 11" xfId="68"/>
    <cellStyle name="常规 2 2 6" xfId="69"/>
    <cellStyle name="常规 10 5" xfId="70"/>
    <cellStyle name="常规 2 2" xfId="71"/>
    <cellStyle name="常规 3" xfId="72"/>
    <cellStyle name="常规 10" xfId="73"/>
    <cellStyle name="20% - 强调文字颜色 2 7 4 4" xfId="74"/>
    <cellStyle name="常规 8" xfId="75"/>
    <cellStyle name="常规_项目投入明细_8" xfId="76"/>
    <cellStyle name="常规 4 7" xfId="77"/>
    <cellStyle name="常规 2 2 2 2" xfId="78"/>
    <cellStyle name="常规_重新梳理十二五项目-3-10金主任办后改建设内容" xfId="7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131445</xdr:colOff>
      <xdr:row>14</xdr:row>
      <xdr:rowOff>0</xdr:rowOff>
    </xdr:from>
    <xdr:to>
      <xdr:col>4</xdr:col>
      <xdr:colOff>269240</xdr:colOff>
      <xdr:row>14</xdr:row>
      <xdr:rowOff>195580</xdr:rowOff>
    </xdr:to>
    <xdr:pic>
      <xdr:nvPicPr>
        <xdr:cNvPr id="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3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3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3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3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3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3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3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3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3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3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7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7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7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7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7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7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7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7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7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7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8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8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8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8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8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8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8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8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8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8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9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9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9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9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9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9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9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9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9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9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0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0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0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0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0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0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0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0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0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0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1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1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1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1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1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1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1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1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1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1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2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2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2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2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2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2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2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2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2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2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3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3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3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3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3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3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3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3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3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3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4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4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4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4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4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4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4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4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4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4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5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5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5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5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5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5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5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5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5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5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6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6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6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6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6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6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6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6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6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6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7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7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7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7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7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7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7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7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7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7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8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8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8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8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8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8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8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8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8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8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9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9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9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9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9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9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9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9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9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19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0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0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0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0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0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0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0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0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0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0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1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1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1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1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1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1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1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1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1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1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2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2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2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2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2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22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26"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27"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28"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29"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30"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31"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32"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33"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34"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35"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36"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37"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38"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39"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40"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41"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42"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43"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44"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45"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46"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47"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48"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49"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50"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51"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52"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53"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54"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55"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56"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57"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58"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59"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60"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61"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62"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63"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64"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65"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66"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67"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68"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69"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70"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71"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72"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73"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74"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75"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76"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77"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78"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79"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80"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81"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82"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83"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84"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85"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86"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87"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88"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89"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90"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91"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92"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93"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94"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95"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96"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97"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98"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299"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00"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01"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02"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03"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04"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05"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06"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07"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08"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09"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10"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11"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12"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13"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14"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15"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16"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17"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18"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19"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20"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21"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22"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23"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24"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25"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26"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27"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28"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29"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30"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31"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32"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33"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34"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35"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36"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37"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38"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39"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40"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41"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42"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43"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44"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45"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46"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47"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48"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49"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50"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51"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52"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53"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54"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55"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56"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57"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58"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59"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60"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61"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62"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63"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64"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65"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66"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67"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68"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69"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70"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71"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72"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73"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74"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75"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76"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77"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78"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79"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80"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81"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82"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83"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84"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85"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86"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87"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88"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89"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90"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91"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92"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93"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94"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95"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96"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97"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98"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399"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00"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01"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02"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03"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04"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05"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06"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07"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08"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09"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10"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11"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12"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13"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14"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15"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16"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17"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18"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19"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20"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21"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22"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23"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24"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25"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26"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27"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28"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29"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30"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31"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32"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33"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34"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35"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36"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37"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38"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39"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40"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41"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42"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43"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44"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45"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46"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47"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48"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188595</xdr:rowOff>
    </xdr:to>
    <xdr:pic>
      <xdr:nvPicPr>
        <xdr:cNvPr id="449" name="图片 3335" hidden="1"/>
        <xdr:cNvPicPr>
          <a:picLocks noChangeAspect="1"/>
        </xdr:cNvPicPr>
      </xdr:nvPicPr>
      <xdr:blipFill>
        <a:blip r:embed="rId1"/>
        <a:stretch>
          <a:fillRect/>
        </a:stretch>
      </xdr:blipFill>
      <xdr:spPr>
        <a:xfrm>
          <a:off x="3403600" y="18553430"/>
          <a:ext cx="137795" cy="188595"/>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5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5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5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5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5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5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5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5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5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5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6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6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6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6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6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6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6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6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6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6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7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7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7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7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7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7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7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7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7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7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8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8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8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8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8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8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8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8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8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8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9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9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9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9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9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9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9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9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9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49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0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0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0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0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0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0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0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0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0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0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1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1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1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1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1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1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1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1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1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1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2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2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2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2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2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2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2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2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2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2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3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3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3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3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3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3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3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3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3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3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4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4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4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4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4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4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4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4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4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4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5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5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5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5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5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5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5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5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5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5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6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6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6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6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6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6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6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6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6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6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7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7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7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7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7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7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7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7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7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7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8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8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8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8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8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8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8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8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8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8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9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9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9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9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9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9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9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9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9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59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0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0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0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0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0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0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0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0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0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0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1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1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1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1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1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1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1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1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1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1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2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2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2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2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2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2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2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2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2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2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3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3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3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3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3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3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3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3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3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3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4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4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4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4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4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4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4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4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4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4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5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5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5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5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5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5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5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5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5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5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6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6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6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6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64"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65"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66"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67"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68"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69"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70"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71"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72"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twoCellAnchor editAs="oneCell">
    <xdr:from>
      <xdr:col>4</xdr:col>
      <xdr:colOff>131445</xdr:colOff>
      <xdr:row>14</xdr:row>
      <xdr:rowOff>0</xdr:rowOff>
    </xdr:from>
    <xdr:to>
      <xdr:col>4</xdr:col>
      <xdr:colOff>269240</xdr:colOff>
      <xdr:row>14</xdr:row>
      <xdr:rowOff>195580</xdr:rowOff>
    </xdr:to>
    <xdr:pic>
      <xdr:nvPicPr>
        <xdr:cNvPr id="673" name="图片 3335" hidden="1"/>
        <xdr:cNvPicPr>
          <a:picLocks noChangeAspect="1"/>
        </xdr:cNvPicPr>
      </xdr:nvPicPr>
      <xdr:blipFill>
        <a:blip r:embed="rId1"/>
        <a:stretch>
          <a:fillRect/>
        </a:stretch>
      </xdr:blipFill>
      <xdr:spPr>
        <a:xfrm>
          <a:off x="3403600" y="18553430"/>
          <a:ext cx="137795" cy="19558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5"/>
  <sheetViews>
    <sheetView tabSelected="1" view="pageBreakPreview" zoomScale="70" zoomScaleNormal="65" topLeftCell="E1" workbookViewId="0">
      <pane ySplit="3" topLeftCell="A45" activePane="bottomLeft" state="frozen"/>
      <selection/>
      <selection pane="bottomLeft" activeCell="V2" sqref="M$1:V$1048576"/>
    </sheetView>
  </sheetViews>
  <sheetFormatPr defaultColWidth="9" defaultRowHeight="22.2"/>
  <cols>
    <col min="1" max="1" width="6.59259259259259" style="4" customWidth="1"/>
    <col min="2" max="2" width="10.537037037037" style="5" customWidth="1"/>
    <col min="3" max="3" width="17.9074074074074" style="5" customWidth="1"/>
    <col min="4" max="4" width="12.6759259259259" style="5" customWidth="1"/>
    <col min="5" max="5" width="52.2962962962963" style="4" customWidth="1"/>
    <col min="6" max="6" width="10.2037037037037" style="4" customWidth="1"/>
    <col min="7" max="7" width="10.0092592592593" style="4" customWidth="1"/>
    <col min="8" max="8" width="11.4351851851852" style="4" customWidth="1"/>
    <col min="9" max="9" width="14.1666666666667" style="6" customWidth="1"/>
    <col min="10" max="10" width="14.9166666666667" style="6" customWidth="1"/>
    <col min="11" max="11" width="26.6018518518519" style="4" customWidth="1"/>
    <col min="12" max="12" width="12.8055555555556" style="4" customWidth="1"/>
    <col min="13" max="17" width="13.3796296296296" style="4" customWidth="1"/>
    <col min="18" max="21" width="8.56481481481481" style="7" customWidth="1"/>
    <col min="22" max="22" width="10.537037037037" style="7" customWidth="1"/>
    <col min="23" max="26" width="9.11111111111111" style="7" customWidth="1"/>
    <col min="27" max="27" width="15.3055555555556" style="4" customWidth="1"/>
    <col min="28" max="16384" width="9" style="1"/>
  </cols>
  <sheetData>
    <row r="1" s="1" customFormat="1" ht="47.1" customHeight="1" spans="1:27">
      <c r="A1" s="8" t="s">
        <v>0</v>
      </c>
      <c r="B1" s="8"/>
      <c r="C1" s="8"/>
      <c r="D1" s="8"/>
      <c r="E1" s="8"/>
      <c r="F1" s="8"/>
      <c r="G1" s="8"/>
      <c r="H1" s="8"/>
      <c r="I1" s="8"/>
      <c r="J1" s="8"/>
      <c r="K1" s="8"/>
      <c r="L1" s="8"/>
      <c r="M1" s="8"/>
      <c r="N1" s="8"/>
      <c r="O1" s="8"/>
      <c r="P1" s="8"/>
      <c r="Q1" s="8"/>
      <c r="R1" s="8"/>
      <c r="S1" s="8"/>
      <c r="T1" s="8"/>
      <c r="U1" s="8"/>
      <c r="V1" s="8"/>
      <c r="W1" s="8"/>
      <c r="X1" s="8"/>
      <c r="Y1" s="8"/>
      <c r="Z1" s="8"/>
      <c r="AA1" s="8"/>
    </row>
    <row r="2" s="1" customFormat="1" ht="45" customHeight="1" spans="1:27">
      <c r="A2" s="9" t="s">
        <v>1</v>
      </c>
      <c r="B2" s="9" t="s">
        <v>2</v>
      </c>
      <c r="C2" s="10" t="s">
        <v>3</v>
      </c>
      <c r="D2" s="9" t="s">
        <v>4</v>
      </c>
      <c r="E2" s="9" t="s">
        <v>5</v>
      </c>
      <c r="F2" s="11" t="s">
        <v>6</v>
      </c>
      <c r="G2" s="9" t="s">
        <v>7</v>
      </c>
      <c r="H2" s="9" t="s">
        <v>8</v>
      </c>
      <c r="I2" s="24" t="s">
        <v>9</v>
      </c>
      <c r="J2" s="25" t="s">
        <v>10</v>
      </c>
      <c r="K2" s="9" t="s">
        <v>11</v>
      </c>
      <c r="L2" s="9"/>
      <c r="M2" s="9" t="s">
        <v>12</v>
      </c>
      <c r="N2" s="9"/>
      <c r="O2" s="9"/>
      <c r="P2" s="9"/>
      <c r="Q2" s="9"/>
      <c r="R2" s="9"/>
      <c r="S2" s="9"/>
      <c r="T2" s="9"/>
      <c r="U2" s="9"/>
      <c r="V2" s="9" t="s">
        <v>13</v>
      </c>
      <c r="W2" s="9" t="s">
        <v>14</v>
      </c>
      <c r="X2" s="9" t="s">
        <v>15</v>
      </c>
      <c r="Y2" s="9" t="s">
        <v>16</v>
      </c>
      <c r="Z2" s="9"/>
      <c r="AA2" s="9" t="s">
        <v>17</v>
      </c>
    </row>
    <row r="3" s="1" customFormat="1" ht="78.2" customHeight="1" spans="1:27">
      <c r="A3" s="9"/>
      <c r="B3" s="9"/>
      <c r="C3" s="10"/>
      <c r="D3" s="9"/>
      <c r="E3" s="9"/>
      <c r="F3" s="12"/>
      <c r="G3" s="9"/>
      <c r="H3" s="9"/>
      <c r="I3" s="24"/>
      <c r="J3" s="26"/>
      <c r="K3" s="9" t="s">
        <v>18</v>
      </c>
      <c r="L3" s="9" t="s">
        <v>19</v>
      </c>
      <c r="M3" s="9" t="s">
        <v>20</v>
      </c>
      <c r="N3" s="9" t="s">
        <v>21</v>
      </c>
      <c r="O3" s="9" t="s">
        <v>22</v>
      </c>
      <c r="P3" s="9" t="s">
        <v>23</v>
      </c>
      <c r="Q3" s="9" t="s">
        <v>24</v>
      </c>
      <c r="R3" s="9" t="s">
        <v>25</v>
      </c>
      <c r="S3" s="9" t="s">
        <v>26</v>
      </c>
      <c r="T3" s="9" t="s">
        <v>27</v>
      </c>
      <c r="U3" s="9" t="s">
        <v>28</v>
      </c>
      <c r="V3" s="9"/>
      <c r="W3" s="9"/>
      <c r="X3" s="9"/>
      <c r="Y3" s="9" t="s">
        <v>29</v>
      </c>
      <c r="Z3" s="9" t="s">
        <v>30</v>
      </c>
      <c r="AA3" s="9"/>
    </row>
    <row r="4" s="1" customFormat="1" ht="24.6" customHeight="1" spans="1:27">
      <c r="A4" s="9" t="s">
        <v>31</v>
      </c>
      <c r="B4" s="9">
        <v>1</v>
      </c>
      <c r="C4" s="9">
        <v>2</v>
      </c>
      <c r="D4" s="9">
        <v>3</v>
      </c>
      <c r="E4" s="9">
        <v>4</v>
      </c>
      <c r="F4" s="9">
        <v>5</v>
      </c>
      <c r="G4" s="9">
        <v>6</v>
      </c>
      <c r="H4" s="9">
        <v>7</v>
      </c>
      <c r="I4" s="9">
        <v>8</v>
      </c>
      <c r="J4" s="9">
        <v>9</v>
      </c>
      <c r="K4" s="9">
        <v>10</v>
      </c>
      <c r="L4" s="9">
        <v>11</v>
      </c>
      <c r="M4" s="9">
        <v>12</v>
      </c>
      <c r="N4" s="9">
        <v>13</v>
      </c>
      <c r="O4" s="9">
        <v>14</v>
      </c>
      <c r="P4" s="9">
        <v>15</v>
      </c>
      <c r="Q4" s="9">
        <v>16</v>
      </c>
      <c r="R4" s="9">
        <v>17</v>
      </c>
      <c r="S4" s="9">
        <v>18</v>
      </c>
      <c r="T4" s="9">
        <v>19</v>
      </c>
      <c r="U4" s="9">
        <v>20</v>
      </c>
      <c r="V4" s="9">
        <v>21</v>
      </c>
      <c r="W4" s="9">
        <v>22</v>
      </c>
      <c r="X4" s="9">
        <v>23</v>
      </c>
      <c r="Y4" s="9">
        <v>24</v>
      </c>
      <c r="Z4" s="9">
        <v>25</v>
      </c>
      <c r="AA4" s="9">
        <v>26</v>
      </c>
    </row>
    <row r="5" s="2" customFormat="1" ht="36" customHeight="1" spans="1:27">
      <c r="A5" s="13" t="s">
        <v>32</v>
      </c>
      <c r="B5" s="14"/>
      <c r="C5" s="14"/>
      <c r="D5" s="15"/>
      <c r="E5" s="16">
        <f>E6+E16+E44+E49+E52</f>
        <v>43</v>
      </c>
      <c r="F5" s="16"/>
      <c r="G5" s="16"/>
      <c r="H5" s="16"/>
      <c r="I5" s="27"/>
      <c r="J5" s="27"/>
      <c r="K5" s="16"/>
      <c r="L5" s="28">
        <f t="shared" ref="L5:Z5" si="0">L6+L16+L44+L49+L52</f>
        <v>23565.98</v>
      </c>
      <c r="M5" s="28">
        <f t="shared" si="0"/>
        <v>23565.98</v>
      </c>
      <c r="N5" s="16">
        <f t="shared" si="0"/>
        <v>16582</v>
      </c>
      <c r="O5" s="16">
        <f t="shared" si="0"/>
        <v>4249</v>
      </c>
      <c r="P5" s="16">
        <f t="shared" si="0"/>
        <v>2074.98</v>
      </c>
      <c r="Q5" s="28">
        <f t="shared" si="0"/>
        <v>660</v>
      </c>
      <c r="R5" s="16">
        <f t="shared" si="0"/>
        <v>0</v>
      </c>
      <c r="S5" s="16">
        <f t="shared" si="0"/>
        <v>0</v>
      </c>
      <c r="T5" s="16">
        <f t="shared" si="0"/>
        <v>0</v>
      </c>
      <c r="U5" s="16">
        <f t="shared" si="0"/>
        <v>0</v>
      </c>
      <c r="V5" s="16">
        <f t="shared" si="0"/>
        <v>12</v>
      </c>
      <c r="W5" s="16">
        <f t="shared" si="0"/>
        <v>12320</v>
      </c>
      <c r="X5" s="16">
        <f t="shared" si="0"/>
        <v>34910</v>
      </c>
      <c r="Y5" s="16">
        <f t="shared" si="0"/>
        <v>8846</v>
      </c>
      <c r="Z5" s="16">
        <f t="shared" si="0"/>
        <v>20151</v>
      </c>
      <c r="AA5" s="16"/>
    </row>
    <row r="6" s="2" customFormat="1" ht="36" customHeight="1" spans="1:27">
      <c r="A6" s="13" t="s">
        <v>33</v>
      </c>
      <c r="B6" s="14"/>
      <c r="C6" s="14"/>
      <c r="D6" s="15"/>
      <c r="E6" s="16">
        <v>9</v>
      </c>
      <c r="F6" s="16"/>
      <c r="G6" s="16"/>
      <c r="H6" s="16"/>
      <c r="I6" s="27"/>
      <c r="J6" s="27"/>
      <c r="K6" s="16">
        <v>0</v>
      </c>
      <c r="L6" s="28">
        <f>SUM(L7:L15)</f>
        <v>8392.896</v>
      </c>
      <c r="M6" s="28">
        <f t="shared" ref="M6:Z6" si="1">SUM(M7:M15)</f>
        <v>8392.896</v>
      </c>
      <c r="N6" s="28">
        <f t="shared" si="1"/>
        <v>5552.15</v>
      </c>
      <c r="O6" s="28">
        <f t="shared" si="1"/>
        <v>985.6336</v>
      </c>
      <c r="P6" s="28">
        <f t="shared" si="1"/>
        <v>1577.5324</v>
      </c>
      <c r="Q6" s="28">
        <f t="shared" si="1"/>
        <v>277.58</v>
      </c>
      <c r="R6" s="28">
        <f t="shared" si="1"/>
        <v>0</v>
      </c>
      <c r="S6" s="28">
        <f t="shared" si="1"/>
        <v>0</v>
      </c>
      <c r="T6" s="28">
        <f t="shared" si="1"/>
        <v>0</v>
      </c>
      <c r="U6" s="28">
        <f t="shared" si="1"/>
        <v>0</v>
      </c>
      <c r="V6" s="28">
        <f t="shared" si="1"/>
        <v>12</v>
      </c>
      <c r="W6" s="28">
        <f t="shared" si="1"/>
        <v>5437</v>
      </c>
      <c r="X6" s="28">
        <f t="shared" si="1"/>
        <v>2135</v>
      </c>
      <c r="Y6" s="28">
        <f t="shared" si="1"/>
        <v>5139</v>
      </c>
      <c r="Z6" s="28">
        <f t="shared" si="1"/>
        <v>1320</v>
      </c>
      <c r="AA6" s="16"/>
    </row>
    <row r="7" ht="181" customHeight="1" spans="1:27">
      <c r="A7" s="17">
        <v>1</v>
      </c>
      <c r="B7" s="17" t="s">
        <v>34</v>
      </c>
      <c r="C7" s="17" t="s">
        <v>35</v>
      </c>
      <c r="D7" s="17" t="s">
        <v>36</v>
      </c>
      <c r="E7" s="18" t="s">
        <v>37</v>
      </c>
      <c r="F7" s="17" t="s">
        <v>38</v>
      </c>
      <c r="G7" s="17" t="s">
        <v>39</v>
      </c>
      <c r="H7" s="17" t="s">
        <v>40</v>
      </c>
      <c r="I7" s="29">
        <v>45383</v>
      </c>
      <c r="J7" s="29">
        <v>45627</v>
      </c>
      <c r="K7" s="17" t="s">
        <v>41</v>
      </c>
      <c r="L7" s="21">
        <f t="shared" ref="L5:L14" si="2">N7+O7+P7+Q7</f>
        <v>1010</v>
      </c>
      <c r="M7" s="21">
        <f t="shared" ref="M5:M14" si="3">N7+O7+P7+Q7+R7+S7+T7+U7</f>
        <v>1010</v>
      </c>
      <c r="N7" s="17">
        <v>909</v>
      </c>
      <c r="O7" s="17">
        <v>93</v>
      </c>
      <c r="P7" s="17"/>
      <c r="Q7" s="17">
        <v>8</v>
      </c>
      <c r="R7" s="36"/>
      <c r="S7" s="36"/>
      <c r="T7" s="36"/>
      <c r="U7" s="36"/>
      <c r="V7" s="36"/>
      <c r="W7" s="36">
        <v>800</v>
      </c>
      <c r="X7" s="36"/>
      <c r="Y7" s="36">
        <v>800</v>
      </c>
      <c r="Z7" s="36"/>
      <c r="AA7" s="17" t="s">
        <v>42</v>
      </c>
    </row>
    <row r="8" ht="145" customHeight="1" spans="1:27">
      <c r="A8" s="17">
        <v>2</v>
      </c>
      <c r="B8" s="17" t="s">
        <v>34</v>
      </c>
      <c r="C8" s="17" t="s">
        <v>43</v>
      </c>
      <c r="D8" s="17" t="s">
        <v>44</v>
      </c>
      <c r="E8" s="18" t="s">
        <v>45</v>
      </c>
      <c r="F8" s="17" t="s">
        <v>38</v>
      </c>
      <c r="G8" s="17" t="s">
        <v>39</v>
      </c>
      <c r="H8" s="17" t="s">
        <v>40</v>
      </c>
      <c r="I8" s="29">
        <v>45383</v>
      </c>
      <c r="J8" s="29">
        <v>45931</v>
      </c>
      <c r="K8" s="17" t="s">
        <v>46</v>
      </c>
      <c r="L8" s="21">
        <f t="shared" si="2"/>
        <v>1232.91</v>
      </c>
      <c r="M8" s="21">
        <f t="shared" si="3"/>
        <v>1232.91</v>
      </c>
      <c r="N8" s="17">
        <v>850</v>
      </c>
      <c r="O8" s="30">
        <v>323.5936</v>
      </c>
      <c r="P8" s="30">
        <v>49.3164</v>
      </c>
      <c r="Q8" s="17">
        <v>10</v>
      </c>
      <c r="R8" s="36"/>
      <c r="S8" s="36"/>
      <c r="T8" s="36"/>
      <c r="U8" s="36"/>
      <c r="V8" s="36"/>
      <c r="W8" s="36">
        <v>130</v>
      </c>
      <c r="X8" s="36"/>
      <c r="Y8" s="36">
        <v>130</v>
      </c>
      <c r="Z8" s="36"/>
      <c r="AA8" s="17" t="s">
        <v>47</v>
      </c>
    </row>
    <row r="9" ht="286" customHeight="1" spans="1:27">
      <c r="A9" s="17">
        <v>3</v>
      </c>
      <c r="B9" s="17" t="s">
        <v>34</v>
      </c>
      <c r="C9" s="17" t="s">
        <v>48</v>
      </c>
      <c r="D9" s="17" t="s">
        <v>49</v>
      </c>
      <c r="E9" s="18" t="s">
        <v>50</v>
      </c>
      <c r="F9" s="17" t="s">
        <v>38</v>
      </c>
      <c r="G9" s="17" t="s">
        <v>51</v>
      </c>
      <c r="H9" s="17" t="s">
        <v>52</v>
      </c>
      <c r="I9" s="29">
        <v>45383</v>
      </c>
      <c r="J9" s="29">
        <v>45627</v>
      </c>
      <c r="K9" s="17" t="s">
        <v>53</v>
      </c>
      <c r="L9" s="21">
        <f t="shared" si="2"/>
        <v>381.48</v>
      </c>
      <c r="M9" s="21">
        <f t="shared" si="3"/>
        <v>381.48</v>
      </c>
      <c r="N9" s="17">
        <v>240</v>
      </c>
      <c r="O9" s="30">
        <v>123.2208</v>
      </c>
      <c r="P9" s="30">
        <v>15.2592</v>
      </c>
      <c r="Q9" s="17">
        <v>3</v>
      </c>
      <c r="R9" s="36"/>
      <c r="S9" s="36"/>
      <c r="T9" s="36"/>
      <c r="U9" s="36"/>
      <c r="V9" s="36"/>
      <c r="W9" s="36">
        <v>30</v>
      </c>
      <c r="X9" s="36">
        <v>30</v>
      </c>
      <c r="Y9" s="36">
        <v>30</v>
      </c>
      <c r="Z9" s="36">
        <v>30</v>
      </c>
      <c r="AA9" s="17" t="s">
        <v>42</v>
      </c>
    </row>
    <row r="10" ht="215" customHeight="1" spans="1:27">
      <c r="A10" s="17">
        <v>4</v>
      </c>
      <c r="B10" s="17" t="s">
        <v>34</v>
      </c>
      <c r="C10" s="17" t="s">
        <v>54</v>
      </c>
      <c r="D10" s="17" t="s">
        <v>55</v>
      </c>
      <c r="E10" s="18" t="s">
        <v>56</v>
      </c>
      <c r="F10" s="17" t="s">
        <v>38</v>
      </c>
      <c r="G10" s="17" t="s">
        <v>51</v>
      </c>
      <c r="H10" s="17" t="s">
        <v>52</v>
      </c>
      <c r="I10" s="29">
        <v>45383</v>
      </c>
      <c r="J10" s="29">
        <v>45627</v>
      </c>
      <c r="K10" s="17" t="s">
        <v>57</v>
      </c>
      <c r="L10" s="21">
        <f t="shared" si="2"/>
        <v>2042.52</v>
      </c>
      <c r="M10" s="21">
        <f t="shared" si="3"/>
        <v>2042.52</v>
      </c>
      <c r="N10" s="17">
        <v>1500</v>
      </c>
      <c r="O10" s="30">
        <v>445.8192</v>
      </c>
      <c r="P10" s="31">
        <v>81.7008</v>
      </c>
      <c r="Q10" s="17">
        <v>15</v>
      </c>
      <c r="R10" s="36"/>
      <c r="S10" s="36"/>
      <c r="T10" s="36"/>
      <c r="U10" s="36"/>
      <c r="V10" s="36"/>
      <c r="W10" s="36">
        <v>1120</v>
      </c>
      <c r="X10" s="36">
        <v>1120</v>
      </c>
      <c r="Y10" s="36">
        <v>1120</v>
      </c>
      <c r="Z10" s="36">
        <v>1120</v>
      </c>
      <c r="AA10" s="17" t="s">
        <v>42</v>
      </c>
    </row>
    <row r="11" ht="71" customHeight="1" spans="1:27">
      <c r="A11" s="17">
        <v>5</v>
      </c>
      <c r="B11" s="17" t="s">
        <v>34</v>
      </c>
      <c r="C11" s="17" t="s">
        <v>58</v>
      </c>
      <c r="D11" s="17" t="s">
        <v>59</v>
      </c>
      <c r="E11" s="18" t="s">
        <v>60</v>
      </c>
      <c r="F11" s="17" t="s">
        <v>38</v>
      </c>
      <c r="G11" s="17" t="s">
        <v>61</v>
      </c>
      <c r="H11" s="17" t="s">
        <v>52</v>
      </c>
      <c r="I11" s="29">
        <v>45383</v>
      </c>
      <c r="J11" s="29">
        <v>45627</v>
      </c>
      <c r="K11" s="17" t="s">
        <v>62</v>
      </c>
      <c r="L11" s="21">
        <f t="shared" si="2"/>
        <v>1398.15</v>
      </c>
      <c r="M11" s="21">
        <f t="shared" si="3"/>
        <v>1398.15</v>
      </c>
      <c r="N11" s="17">
        <v>1398.15</v>
      </c>
      <c r="O11" s="17">
        <v>0</v>
      </c>
      <c r="P11" s="17"/>
      <c r="Q11" s="17"/>
      <c r="R11" s="36"/>
      <c r="S11" s="36"/>
      <c r="T11" s="36"/>
      <c r="U11" s="36"/>
      <c r="V11" s="36"/>
      <c r="W11" s="36">
        <v>2000</v>
      </c>
      <c r="X11" s="36"/>
      <c r="Y11" s="36">
        <v>2000</v>
      </c>
      <c r="Z11" s="36"/>
      <c r="AA11" s="17" t="s">
        <v>42</v>
      </c>
    </row>
    <row r="12" ht="168" customHeight="1" spans="1:27">
      <c r="A12" s="17">
        <v>6</v>
      </c>
      <c r="B12" s="17" t="s">
        <v>34</v>
      </c>
      <c r="C12" s="17" t="s">
        <v>63</v>
      </c>
      <c r="D12" s="17" t="s">
        <v>64</v>
      </c>
      <c r="E12" s="18" t="s">
        <v>65</v>
      </c>
      <c r="F12" s="17" t="s">
        <v>66</v>
      </c>
      <c r="G12" s="17" t="s">
        <v>67</v>
      </c>
      <c r="H12" s="17" t="s">
        <v>68</v>
      </c>
      <c r="I12" s="29">
        <v>45383</v>
      </c>
      <c r="J12" s="29">
        <v>45627</v>
      </c>
      <c r="K12" s="17" t="s">
        <v>69</v>
      </c>
      <c r="L12" s="21">
        <f t="shared" si="2"/>
        <v>1000</v>
      </c>
      <c r="M12" s="21">
        <f t="shared" si="3"/>
        <v>1000</v>
      </c>
      <c r="N12" s="17">
        <v>0</v>
      </c>
      <c r="O12" s="17">
        <v>0</v>
      </c>
      <c r="P12" s="17">
        <v>1000</v>
      </c>
      <c r="Q12" s="17"/>
      <c r="R12" s="36"/>
      <c r="S12" s="36"/>
      <c r="T12" s="36"/>
      <c r="U12" s="36"/>
      <c r="V12" s="36"/>
      <c r="W12" s="36">
        <v>1000</v>
      </c>
      <c r="X12" s="36"/>
      <c r="Y12" s="36">
        <v>1000</v>
      </c>
      <c r="Z12" s="36"/>
      <c r="AA12" s="17" t="s">
        <v>42</v>
      </c>
    </row>
    <row r="13" ht="64" customHeight="1" spans="1:27">
      <c r="A13" s="17">
        <v>7</v>
      </c>
      <c r="B13" s="17" t="s">
        <v>34</v>
      </c>
      <c r="C13" s="17" t="s">
        <v>70</v>
      </c>
      <c r="D13" s="17" t="s">
        <v>59</v>
      </c>
      <c r="E13" s="18" t="s">
        <v>71</v>
      </c>
      <c r="F13" s="17" t="s">
        <v>38</v>
      </c>
      <c r="G13" s="17" t="s">
        <v>51</v>
      </c>
      <c r="H13" s="17" t="s">
        <v>52</v>
      </c>
      <c r="I13" s="29">
        <v>45383</v>
      </c>
      <c r="J13" s="29">
        <v>45627</v>
      </c>
      <c r="K13" s="17" t="s">
        <v>72</v>
      </c>
      <c r="L13" s="32">
        <f t="shared" si="2"/>
        <v>431.256</v>
      </c>
      <c r="M13" s="32">
        <f t="shared" si="3"/>
        <v>431.256</v>
      </c>
      <c r="N13" s="17">
        <v>0</v>
      </c>
      <c r="O13" s="17">
        <v>0</v>
      </c>
      <c r="P13" s="30">
        <v>431.256</v>
      </c>
      <c r="Q13" s="17"/>
      <c r="R13" s="36"/>
      <c r="S13" s="36"/>
      <c r="T13" s="36"/>
      <c r="U13" s="36"/>
      <c r="V13" s="36"/>
      <c r="W13" s="36"/>
      <c r="X13" s="36"/>
      <c r="Y13" s="36"/>
      <c r="Z13" s="36"/>
      <c r="AA13" s="17" t="s">
        <v>73</v>
      </c>
    </row>
    <row r="14" ht="64" customHeight="1" spans="1:27">
      <c r="A14" s="17">
        <v>8</v>
      </c>
      <c r="B14" s="17" t="s">
        <v>34</v>
      </c>
      <c r="C14" s="17" t="s">
        <v>74</v>
      </c>
      <c r="D14" s="17" t="s">
        <v>34</v>
      </c>
      <c r="E14" s="18" t="s">
        <v>75</v>
      </c>
      <c r="F14" s="17" t="s">
        <v>38</v>
      </c>
      <c r="G14" s="17" t="s">
        <v>76</v>
      </c>
      <c r="H14" s="17" t="s">
        <v>77</v>
      </c>
      <c r="I14" s="29">
        <v>45383</v>
      </c>
      <c r="J14" s="29">
        <v>45627</v>
      </c>
      <c r="K14" s="17" t="s">
        <v>78</v>
      </c>
      <c r="L14" s="21">
        <f t="shared" si="2"/>
        <v>70</v>
      </c>
      <c r="M14" s="21">
        <f t="shared" si="3"/>
        <v>70</v>
      </c>
      <c r="N14" s="17">
        <v>70</v>
      </c>
      <c r="O14" s="17">
        <v>0</v>
      </c>
      <c r="P14" s="17"/>
      <c r="Q14" s="17"/>
      <c r="R14" s="36"/>
      <c r="S14" s="36"/>
      <c r="T14" s="36"/>
      <c r="U14" s="36"/>
      <c r="V14" s="36"/>
      <c r="W14" s="36">
        <v>157</v>
      </c>
      <c r="X14" s="36">
        <v>385</v>
      </c>
      <c r="Y14" s="36">
        <v>19</v>
      </c>
      <c r="Z14" s="36">
        <v>50</v>
      </c>
      <c r="AA14" s="17" t="s">
        <v>42</v>
      </c>
    </row>
    <row r="15" s="3" customFormat="1" ht="141" customHeight="1" spans="1:27">
      <c r="A15" s="17">
        <v>9</v>
      </c>
      <c r="B15" s="19" t="s">
        <v>34</v>
      </c>
      <c r="C15" s="19" t="s">
        <v>79</v>
      </c>
      <c r="D15" s="19" t="s">
        <v>34</v>
      </c>
      <c r="E15" s="20" t="s">
        <v>80</v>
      </c>
      <c r="F15" s="17" t="s">
        <v>38</v>
      </c>
      <c r="G15" s="17" t="s">
        <v>81</v>
      </c>
      <c r="H15" s="17" t="s">
        <v>40</v>
      </c>
      <c r="I15" s="39" t="s">
        <v>82</v>
      </c>
      <c r="J15" s="39" t="s">
        <v>83</v>
      </c>
      <c r="K15" s="17" t="s">
        <v>84</v>
      </c>
      <c r="L15" s="17">
        <v>826.58</v>
      </c>
      <c r="M15" s="17">
        <v>826.58</v>
      </c>
      <c r="N15" s="17">
        <v>585</v>
      </c>
      <c r="O15" s="17">
        <v>0</v>
      </c>
      <c r="P15" s="17">
        <v>0</v>
      </c>
      <c r="Q15" s="17">
        <v>241.58</v>
      </c>
      <c r="R15" s="35"/>
      <c r="S15" s="35"/>
      <c r="T15" s="35"/>
      <c r="U15" s="35"/>
      <c r="V15" s="37">
        <v>12</v>
      </c>
      <c r="W15" s="37">
        <v>200</v>
      </c>
      <c r="X15" s="37">
        <v>600</v>
      </c>
      <c r="Y15" s="37">
        <v>40</v>
      </c>
      <c r="Z15" s="37">
        <v>120</v>
      </c>
      <c r="AA15" s="38">
        <v>0.3</v>
      </c>
    </row>
    <row r="16" s="2" customFormat="1" ht="36" customHeight="1" spans="1:27">
      <c r="A16" s="13" t="s">
        <v>85</v>
      </c>
      <c r="B16" s="14"/>
      <c r="C16" s="14"/>
      <c r="D16" s="15"/>
      <c r="E16" s="16">
        <f>E17+E32</f>
        <v>25</v>
      </c>
      <c r="F16" s="16"/>
      <c r="G16" s="16"/>
      <c r="H16" s="16"/>
      <c r="I16" s="27"/>
      <c r="J16" s="27"/>
      <c r="K16" s="16">
        <v>0</v>
      </c>
      <c r="L16" s="28">
        <f t="shared" ref="L16:Z16" si="4">L17+L32</f>
        <v>9856.6616</v>
      </c>
      <c r="M16" s="28">
        <f t="shared" si="4"/>
        <v>9856.6616</v>
      </c>
      <c r="N16" s="16">
        <f t="shared" si="4"/>
        <v>6925.37</v>
      </c>
      <c r="O16" s="28">
        <f t="shared" si="4"/>
        <v>2352.6016</v>
      </c>
      <c r="P16" s="28">
        <f t="shared" si="4"/>
        <v>347.1347</v>
      </c>
      <c r="Q16" s="16">
        <f t="shared" si="4"/>
        <v>231.5553</v>
      </c>
      <c r="R16" s="16">
        <f t="shared" si="4"/>
        <v>0</v>
      </c>
      <c r="S16" s="16">
        <f t="shared" si="4"/>
        <v>0</v>
      </c>
      <c r="T16" s="16">
        <f t="shared" si="4"/>
        <v>0</v>
      </c>
      <c r="U16" s="16">
        <f t="shared" si="4"/>
        <v>0</v>
      </c>
      <c r="V16" s="16">
        <f t="shared" si="4"/>
        <v>0</v>
      </c>
      <c r="W16" s="16">
        <f t="shared" si="4"/>
        <v>3574</v>
      </c>
      <c r="X16" s="16">
        <f t="shared" si="4"/>
        <v>15969</v>
      </c>
      <c r="Y16" s="16">
        <f t="shared" si="4"/>
        <v>840</v>
      </c>
      <c r="Z16" s="16">
        <f t="shared" si="4"/>
        <v>4371</v>
      </c>
      <c r="AA16" s="16"/>
    </row>
    <row r="17" s="2" customFormat="1" ht="36" customHeight="1" spans="1:27">
      <c r="A17" s="13" t="s">
        <v>86</v>
      </c>
      <c r="B17" s="14"/>
      <c r="C17" s="14"/>
      <c r="D17" s="15"/>
      <c r="E17" s="16">
        <v>14</v>
      </c>
      <c r="F17" s="16"/>
      <c r="G17" s="16"/>
      <c r="H17" s="16"/>
      <c r="I17" s="27"/>
      <c r="J17" s="27"/>
      <c r="K17" s="16">
        <v>0</v>
      </c>
      <c r="L17" s="16">
        <f t="shared" ref="L17:Z17" si="5">SUM(L18:L31)</f>
        <v>5657.29</v>
      </c>
      <c r="M17" s="16">
        <f t="shared" si="5"/>
        <v>5657.29</v>
      </c>
      <c r="N17" s="16">
        <f t="shared" si="5"/>
        <v>4038.2</v>
      </c>
      <c r="O17" s="34">
        <f t="shared" si="5"/>
        <v>1376.898</v>
      </c>
      <c r="P17" s="28">
        <f t="shared" si="5"/>
        <v>201.0567</v>
      </c>
      <c r="Q17" s="28">
        <f t="shared" si="5"/>
        <v>41.1353</v>
      </c>
      <c r="R17" s="16">
        <f t="shared" si="5"/>
        <v>0</v>
      </c>
      <c r="S17" s="16">
        <f t="shared" si="5"/>
        <v>0</v>
      </c>
      <c r="T17" s="16">
        <f t="shared" si="5"/>
        <v>0</v>
      </c>
      <c r="U17" s="16">
        <f t="shared" si="5"/>
        <v>0</v>
      </c>
      <c r="V17" s="16">
        <f t="shared" si="5"/>
        <v>0</v>
      </c>
      <c r="W17" s="16">
        <f t="shared" si="5"/>
        <v>1308</v>
      </c>
      <c r="X17" s="16">
        <f t="shared" si="5"/>
        <v>7281</v>
      </c>
      <c r="Y17" s="16">
        <f t="shared" si="5"/>
        <v>434</v>
      </c>
      <c r="Z17" s="16">
        <f t="shared" si="5"/>
        <v>2352</v>
      </c>
      <c r="AA17" s="16"/>
    </row>
    <row r="18" ht="202" customHeight="1" spans="1:27">
      <c r="A18" s="17">
        <v>1</v>
      </c>
      <c r="B18" s="17" t="s">
        <v>34</v>
      </c>
      <c r="C18" s="17" t="s">
        <v>87</v>
      </c>
      <c r="D18" s="17" t="s">
        <v>88</v>
      </c>
      <c r="E18" s="18" t="s">
        <v>89</v>
      </c>
      <c r="F18" s="17" t="s">
        <v>38</v>
      </c>
      <c r="G18" s="17" t="s">
        <v>90</v>
      </c>
      <c r="H18" s="17" t="s">
        <v>91</v>
      </c>
      <c r="I18" s="29">
        <v>45383</v>
      </c>
      <c r="J18" s="29">
        <v>45627</v>
      </c>
      <c r="K18" s="17" t="s">
        <v>92</v>
      </c>
      <c r="L18" s="21">
        <f t="shared" ref="L18:L31" si="6">N18+O18+P18+Q18</f>
        <v>335.33</v>
      </c>
      <c r="M18" s="21">
        <f t="shared" ref="M18:M31" si="7">N18+O18+P18+Q18+R18+S18+T18+U18</f>
        <v>335.33</v>
      </c>
      <c r="N18" s="17">
        <v>218</v>
      </c>
      <c r="O18" s="30">
        <v>100.9168</v>
      </c>
      <c r="P18" s="30">
        <v>13.4132</v>
      </c>
      <c r="Q18" s="17">
        <v>3</v>
      </c>
      <c r="R18" s="36"/>
      <c r="S18" s="36"/>
      <c r="T18" s="36"/>
      <c r="U18" s="36"/>
      <c r="V18" s="36"/>
      <c r="W18" s="36">
        <v>135</v>
      </c>
      <c r="X18" s="36">
        <v>743</v>
      </c>
      <c r="Y18" s="36">
        <v>27</v>
      </c>
      <c r="Z18" s="36">
        <v>86</v>
      </c>
      <c r="AA18" s="17" t="s">
        <v>42</v>
      </c>
    </row>
    <row r="19" ht="249" customHeight="1" spans="1:27">
      <c r="A19" s="17">
        <v>2</v>
      </c>
      <c r="B19" s="17" t="s">
        <v>34</v>
      </c>
      <c r="C19" s="17" t="s">
        <v>93</v>
      </c>
      <c r="D19" s="17" t="s">
        <v>94</v>
      </c>
      <c r="E19" s="18" t="s">
        <v>95</v>
      </c>
      <c r="F19" s="17" t="s">
        <v>38</v>
      </c>
      <c r="G19" s="17" t="s">
        <v>90</v>
      </c>
      <c r="H19" s="17" t="s">
        <v>91</v>
      </c>
      <c r="I19" s="29">
        <v>45383</v>
      </c>
      <c r="J19" s="29">
        <v>45627</v>
      </c>
      <c r="K19" s="17" t="s">
        <v>96</v>
      </c>
      <c r="L19" s="21">
        <f t="shared" si="6"/>
        <v>441.5</v>
      </c>
      <c r="M19" s="21">
        <f t="shared" si="7"/>
        <v>441.5</v>
      </c>
      <c r="N19" s="17">
        <v>312</v>
      </c>
      <c r="O19" s="17">
        <v>107.84</v>
      </c>
      <c r="P19" s="17">
        <v>17.66</v>
      </c>
      <c r="Q19" s="17">
        <v>4</v>
      </c>
      <c r="R19" s="36"/>
      <c r="S19" s="36"/>
      <c r="T19" s="36"/>
      <c r="U19" s="36"/>
      <c r="V19" s="36"/>
      <c r="W19" s="36">
        <v>112</v>
      </c>
      <c r="X19" s="36">
        <v>761</v>
      </c>
      <c r="Y19" s="36">
        <v>11</v>
      </c>
      <c r="Z19" s="36">
        <v>75</v>
      </c>
      <c r="AA19" s="17" t="s">
        <v>42</v>
      </c>
    </row>
    <row r="20" ht="216" customHeight="1" spans="1:27">
      <c r="A20" s="17">
        <v>3</v>
      </c>
      <c r="B20" s="17" t="s">
        <v>34</v>
      </c>
      <c r="C20" s="17" t="s">
        <v>97</v>
      </c>
      <c r="D20" s="17" t="s">
        <v>98</v>
      </c>
      <c r="E20" s="18" t="s">
        <v>99</v>
      </c>
      <c r="F20" s="17" t="s">
        <v>38</v>
      </c>
      <c r="G20" s="17" t="s">
        <v>90</v>
      </c>
      <c r="H20" s="17" t="s">
        <v>91</v>
      </c>
      <c r="I20" s="29">
        <v>45383</v>
      </c>
      <c r="J20" s="29">
        <v>45627</v>
      </c>
      <c r="K20" s="17" t="s">
        <v>100</v>
      </c>
      <c r="L20" s="21">
        <f t="shared" si="6"/>
        <v>717.16</v>
      </c>
      <c r="M20" s="21">
        <f t="shared" si="7"/>
        <v>717.16</v>
      </c>
      <c r="N20" s="17">
        <v>482</v>
      </c>
      <c r="O20" s="30">
        <v>202.336</v>
      </c>
      <c r="P20" s="30">
        <v>28.6864</v>
      </c>
      <c r="Q20" s="17">
        <v>4.1376</v>
      </c>
      <c r="R20" s="36"/>
      <c r="S20" s="36"/>
      <c r="T20" s="36"/>
      <c r="U20" s="36"/>
      <c r="V20" s="36"/>
      <c r="W20" s="36">
        <v>88</v>
      </c>
      <c r="X20" s="36">
        <v>352</v>
      </c>
      <c r="Y20" s="36">
        <v>12</v>
      </c>
      <c r="Z20" s="36">
        <v>43</v>
      </c>
      <c r="AA20" s="17" t="s">
        <v>42</v>
      </c>
    </row>
    <row r="21" ht="271" customHeight="1" spans="1:27">
      <c r="A21" s="17">
        <v>4</v>
      </c>
      <c r="B21" s="17" t="s">
        <v>34</v>
      </c>
      <c r="C21" s="17" t="s">
        <v>101</v>
      </c>
      <c r="D21" s="17" t="s">
        <v>102</v>
      </c>
      <c r="E21" s="18" t="s">
        <v>103</v>
      </c>
      <c r="F21" s="17" t="s">
        <v>38</v>
      </c>
      <c r="G21" s="17" t="s">
        <v>90</v>
      </c>
      <c r="H21" s="17" t="s">
        <v>91</v>
      </c>
      <c r="I21" s="29">
        <v>45383</v>
      </c>
      <c r="J21" s="29">
        <v>45627</v>
      </c>
      <c r="K21" s="17" t="s">
        <v>104</v>
      </c>
      <c r="L21" s="21">
        <f t="shared" si="6"/>
        <v>881.63</v>
      </c>
      <c r="M21" s="21">
        <f t="shared" si="7"/>
        <v>881.63</v>
      </c>
      <c r="N21" s="17">
        <v>600</v>
      </c>
      <c r="O21" s="30">
        <v>241.3648</v>
      </c>
      <c r="P21" s="30">
        <v>35.2652</v>
      </c>
      <c r="Q21" s="17">
        <v>5</v>
      </c>
      <c r="R21" s="36"/>
      <c r="S21" s="36"/>
      <c r="T21" s="36"/>
      <c r="U21" s="36"/>
      <c r="V21" s="36"/>
      <c r="W21" s="36">
        <v>194</v>
      </c>
      <c r="X21" s="36">
        <v>1374</v>
      </c>
      <c r="Y21" s="36">
        <v>95</v>
      </c>
      <c r="Z21" s="36">
        <v>686</v>
      </c>
      <c r="AA21" s="17" t="s">
        <v>42</v>
      </c>
    </row>
    <row r="22" ht="247" customHeight="1" spans="1:27">
      <c r="A22" s="17">
        <v>5</v>
      </c>
      <c r="B22" s="17" t="s">
        <v>34</v>
      </c>
      <c r="C22" s="17" t="s">
        <v>105</v>
      </c>
      <c r="D22" s="17" t="s">
        <v>106</v>
      </c>
      <c r="E22" s="18" t="s">
        <v>107</v>
      </c>
      <c r="F22" s="17" t="s">
        <v>38</v>
      </c>
      <c r="G22" s="17" t="s">
        <v>90</v>
      </c>
      <c r="H22" s="17" t="s">
        <v>91</v>
      </c>
      <c r="I22" s="29">
        <v>45383</v>
      </c>
      <c r="J22" s="29">
        <v>45627</v>
      </c>
      <c r="K22" s="17" t="s">
        <v>108</v>
      </c>
      <c r="L22" s="21">
        <f t="shared" si="6"/>
        <v>163.96</v>
      </c>
      <c r="M22" s="21">
        <f t="shared" si="7"/>
        <v>163.96</v>
      </c>
      <c r="N22" s="17">
        <v>90</v>
      </c>
      <c r="O22" s="31">
        <v>66.4016</v>
      </c>
      <c r="P22" s="30">
        <v>6.5584</v>
      </c>
      <c r="Q22" s="17">
        <v>1</v>
      </c>
      <c r="R22" s="36"/>
      <c r="S22" s="36"/>
      <c r="T22" s="36"/>
      <c r="U22" s="36"/>
      <c r="V22" s="36"/>
      <c r="W22" s="36">
        <v>173</v>
      </c>
      <c r="X22" s="36">
        <v>876</v>
      </c>
      <c r="Y22" s="36">
        <v>54</v>
      </c>
      <c r="Z22" s="36">
        <v>299</v>
      </c>
      <c r="AA22" s="17" t="s">
        <v>42</v>
      </c>
    </row>
    <row r="23" ht="238" customHeight="1" spans="1:27">
      <c r="A23" s="17">
        <v>6</v>
      </c>
      <c r="B23" s="17" t="s">
        <v>34</v>
      </c>
      <c r="C23" s="17" t="s">
        <v>109</v>
      </c>
      <c r="D23" s="17" t="s">
        <v>110</v>
      </c>
      <c r="E23" s="18" t="s">
        <v>111</v>
      </c>
      <c r="F23" s="17" t="s">
        <v>38</v>
      </c>
      <c r="G23" s="17" t="s">
        <v>90</v>
      </c>
      <c r="H23" s="17" t="s">
        <v>91</v>
      </c>
      <c r="I23" s="29">
        <v>45383</v>
      </c>
      <c r="J23" s="29">
        <v>45627</v>
      </c>
      <c r="K23" s="17" t="s">
        <v>112</v>
      </c>
      <c r="L23" s="21">
        <f t="shared" si="6"/>
        <v>264.99</v>
      </c>
      <c r="M23" s="21">
        <f t="shared" si="7"/>
        <v>264.99</v>
      </c>
      <c r="N23" s="17">
        <v>160</v>
      </c>
      <c r="O23" s="30">
        <v>92.3904</v>
      </c>
      <c r="P23" s="30">
        <v>10.5996</v>
      </c>
      <c r="Q23" s="17">
        <v>2</v>
      </c>
      <c r="R23" s="36"/>
      <c r="S23" s="36"/>
      <c r="T23" s="36"/>
      <c r="U23" s="36"/>
      <c r="V23" s="36"/>
      <c r="W23" s="36">
        <v>97</v>
      </c>
      <c r="X23" s="36">
        <v>585</v>
      </c>
      <c r="Y23" s="36">
        <v>34</v>
      </c>
      <c r="Z23" s="36">
        <v>202</v>
      </c>
      <c r="AA23" s="17" t="s">
        <v>42</v>
      </c>
    </row>
    <row r="24" ht="194" customHeight="1" spans="1:27">
      <c r="A24" s="17">
        <v>7</v>
      </c>
      <c r="B24" s="17" t="s">
        <v>34</v>
      </c>
      <c r="C24" s="17" t="s">
        <v>113</v>
      </c>
      <c r="D24" s="17" t="s">
        <v>98</v>
      </c>
      <c r="E24" s="18" t="s">
        <v>114</v>
      </c>
      <c r="F24" s="17" t="s">
        <v>38</v>
      </c>
      <c r="G24" s="17" t="s">
        <v>90</v>
      </c>
      <c r="H24" s="17" t="s">
        <v>91</v>
      </c>
      <c r="I24" s="29">
        <v>45383</v>
      </c>
      <c r="J24" s="29">
        <v>45627</v>
      </c>
      <c r="K24" s="17" t="s">
        <v>115</v>
      </c>
      <c r="L24" s="21">
        <f t="shared" si="6"/>
        <v>148.47</v>
      </c>
      <c r="M24" s="21">
        <f t="shared" si="7"/>
        <v>148.47</v>
      </c>
      <c r="N24" s="17">
        <v>80</v>
      </c>
      <c r="O24" s="30">
        <v>61.5312</v>
      </c>
      <c r="P24" s="30">
        <v>5.9388</v>
      </c>
      <c r="Q24" s="17">
        <v>1</v>
      </c>
      <c r="R24" s="36"/>
      <c r="S24" s="36"/>
      <c r="T24" s="36"/>
      <c r="U24" s="36"/>
      <c r="V24" s="36"/>
      <c r="W24" s="36">
        <v>88</v>
      </c>
      <c r="X24" s="36">
        <v>352</v>
      </c>
      <c r="Y24" s="36">
        <v>12</v>
      </c>
      <c r="Z24" s="36">
        <v>43</v>
      </c>
      <c r="AA24" s="17" t="s">
        <v>42</v>
      </c>
    </row>
    <row r="25" ht="263" customHeight="1" spans="1:27">
      <c r="A25" s="17">
        <v>8</v>
      </c>
      <c r="B25" s="17" t="s">
        <v>34</v>
      </c>
      <c r="C25" s="17" t="s">
        <v>116</v>
      </c>
      <c r="D25" s="17" t="s">
        <v>117</v>
      </c>
      <c r="E25" s="18" t="s">
        <v>118</v>
      </c>
      <c r="F25" s="17" t="s">
        <v>38</v>
      </c>
      <c r="G25" s="17" t="s">
        <v>90</v>
      </c>
      <c r="H25" s="17" t="s">
        <v>91</v>
      </c>
      <c r="I25" s="29">
        <v>45383</v>
      </c>
      <c r="J25" s="29">
        <v>45627</v>
      </c>
      <c r="K25" s="17" t="s">
        <v>119</v>
      </c>
      <c r="L25" s="21">
        <f t="shared" si="6"/>
        <v>449.92</v>
      </c>
      <c r="M25" s="21">
        <f t="shared" si="7"/>
        <v>449.92</v>
      </c>
      <c r="N25" s="17">
        <v>300</v>
      </c>
      <c r="O25" s="30">
        <v>127.9232</v>
      </c>
      <c r="P25" s="30">
        <v>17.9968</v>
      </c>
      <c r="Q25" s="17">
        <v>4</v>
      </c>
      <c r="R25" s="36"/>
      <c r="S25" s="36"/>
      <c r="T25" s="36"/>
      <c r="U25" s="36"/>
      <c r="V25" s="36"/>
      <c r="W25" s="36">
        <v>125</v>
      </c>
      <c r="X25" s="36">
        <v>632</v>
      </c>
      <c r="Y25" s="36">
        <v>64</v>
      </c>
      <c r="Z25" s="36">
        <v>297</v>
      </c>
      <c r="AA25" s="17" t="s">
        <v>42</v>
      </c>
    </row>
    <row r="26" ht="205" customHeight="1" spans="1:27">
      <c r="A26" s="17">
        <v>9</v>
      </c>
      <c r="B26" s="17" t="s">
        <v>34</v>
      </c>
      <c r="C26" s="17" t="s">
        <v>120</v>
      </c>
      <c r="D26" s="17" t="s">
        <v>121</v>
      </c>
      <c r="E26" s="18" t="s">
        <v>122</v>
      </c>
      <c r="F26" s="17" t="s">
        <v>38</v>
      </c>
      <c r="G26" s="17" t="s">
        <v>90</v>
      </c>
      <c r="H26" s="17" t="s">
        <v>91</v>
      </c>
      <c r="I26" s="29">
        <v>45383</v>
      </c>
      <c r="J26" s="29">
        <v>45627</v>
      </c>
      <c r="K26" s="17" t="s">
        <v>123</v>
      </c>
      <c r="L26" s="21">
        <f t="shared" si="6"/>
        <v>351.32</v>
      </c>
      <c r="M26" s="21">
        <f t="shared" si="7"/>
        <v>351.32</v>
      </c>
      <c r="N26" s="17">
        <v>200</v>
      </c>
      <c r="O26" s="30">
        <v>134.2672</v>
      </c>
      <c r="P26" s="30">
        <v>14.0528</v>
      </c>
      <c r="Q26" s="17">
        <v>3</v>
      </c>
      <c r="R26" s="36"/>
      <c r="S26" s="36"/>
      <c r="T26" s="36"/>
      <c r="U26" s="36"/>
      <c r="V26" s="36"/>
      <c r="W26" s="36">
        <v>91</v>
      </c>
      <c r="X26" s="36">
        <v>556</v>
      </c>
      <c r="Y26" s="36">
        <v>39</v>
      </c>
      <c r="Z26" s="36">
        <v>187</v>
      </c>
      <c r="AA26" s="17" t="s">
        <v>42</v>
      </c>
    </row>
    <row r="27" ht="254" customHeight="1" spans="1:27">
      <c r="A27" s="17">
        <v>10</v>
      </c>
      <c r="B27" s="17" t="s">
        <v>34</v>
      </c>
      <c r="C27" s="17" t="s">
        <v>124</v>
      </c>
      <c r="D27" s="17" t="s">
        <v>125</v>
      </c>
      <c r="E27" s="18" t="s">
        <v>126</v>
      </c>
      <c r="F27" s="17" t="s">
        <v>38</v>
      </c>
      <c r="G27" s="17" t="s">
        <v>90</v>
      </c>
      <c r="H27" s="17" t="s">
        <v>91</v>
      </c>
      <c r="I27" s="29">
        <v>45383</v>
      </c>
      <c r="J27" s="29">
        <v>45627</v>
      </c>
      <c r="K27" s="17" t="s">
        <v>127</v>
      </c>
      <c r="L27" s="21">
        <f t="shared" si="6"/>
        <v>287.23</v>
      </c>
      <c r="M27" s="21">
        <f t="shared" si="7"/>
        <v>287.23</v>
      </c>
      <c r="N27" s="17">
        <v>180</v>
      </c>
      <c r="O27" s="30">
        <v>93.7408</v>
      </c>
      <c r="P27" s="30">
        <v>11.4892</v>
      </c>
      <c r="Q27" s="17">
        <v>2</v>
      </c>
      <c r="R27" s="36"/>
      <c r="S27" s="36"/>
      <c r="T27" s="36"/>
      <c r="U27" s="36"/>
      <c r="V27" s="36"/>
      <c r="W27" s="36">
        <v>137</v>
      </c>
      <c r="X27" s="36">
        <v>735</v>
      </c>
      <c r="Y27" s="36">
        <v>78</v>
      </c>
      <c r="Z27" s="36">
        <v>399</v>
      </c>
      <c r="AA27" s="17" t="s">
        <v>42</v>
      </c>
    </row>
    <row r="28" ht="186" customHeight="1" spans="1:27">
      <c r="A28" s="17">
        <v>11</v>
      </c>
      <c r="B28" s="17" t="s">
        <v>34</v>
      </c>
      <c r="C28" s="17" t="s">
        <v>128</v>
      </c>
      <c r="D28" s="17" t="s">
        <v>129</v>
      </c>
      <c r="E28" s="18" t="s">
        <v>130</v>
      </c>
      <c r="F28" s="17" t="s">
        <v>38</v>
      </c>
      <c r="G28" s="17" t="s">
        <v>90</v>
      </c>
      <c r="H28" s="17" t="s">
        <v>91</v>
      </c>
      <c r="I28" s="29">
        <v>45383</v>
      </c>
      <c r="J28" s="29">
        <v>45627</v>
      </c>
      <c r="K28" s="17" t="s">
        <v>131</v>
      </c>
      <c r="L28" s="21">
        <f t="shared" si="6"/>
        <v>239.79</v>
      </c>
      <c r="M28" s="21">
        <f t="shared" si="7"/>
        <v>239.79</v>
      </c>
      <c r="N28" s="17">
        <v>226</v>
      </c>
      <c r="O28" s="30"/>
      <c r="P28" s="30">
        <v>9.5916</v>
      </c>
      <c r="Q28" s="17">
        <v>4.19839999999999</v>
      </c>
      <c r="R28" s="36"/>
      <c r="S28" s="36"/>
      <c r="T28" s="36"/>
      <c r="U28" s="36"/>
      <c r="V28" s="36"/>
      <c r="W28" s="36">
        <v>68</v>
      </c>
      <c r="X28" s="36">
        <v>315</v>
      </c>
      <c r="Y28" s="36">
        <v>8</v>
      </c>
      <c r="Z28" s="36">
        <v>35</v>
      </c>
      <c r="AA28" s="17" t="s">
        <v>42</v>
      </c>
    </row>
    <row r="29" ht="190" customHeight="1" spans="1:27">
      <c r="A29" s="17">
        <v>12</v>
      </c>
      <c r="B29" s="17" t="s">
        <v>34</v>
      </c>
      <c r="C29" s="17" t="s">
        <v>132</v>
      </c>
      <c r="D29" s="17" t="s">
        <v>133</v>
      </c>
      <c r="E29" s="18" t="s">
        <v>134</v>
      </c>
      <c r="F29" s="17" t="s">
        <v>38</v>
      </c>
      <c r="G29" s="17" t="s">
        <v>90</v>
      </c>
      <c r="H29" s="17" t="s">
        <v>91</v>
      </c>
      <c r="I29" s="29">
        <v>45383</v>
      </c>
      <c r="J29" s="29">
        <v>45627</v>
      </c>
      <c r="K29" s="17" t="s">
        <v>135</v>
      </c>
      <c r="L29" s="21">
        <f t="shared" si="6"/>
        <v>554.27</v>
      </c>
      <c r="M29" s="21">
        <f t="shared" si="7"/>
        <v>554.27</v>
      </c>
      <c r="N29" s="17">
        <v>380</v>
      </c>
      <c r="O29" s="30">
        <v>148.186</v>
      </c>
      <c r="P29" s="30">
        <v>21.7839</v>
      </c>
      <c r="Q29" s="17">
        <v>4.3001</v>
      </c>
      <c r="R29" s="36"/>
      <c r="S29" s="36"/>
      <c r="T29" s="36"/>
      <c r="U29" s="36"/>
      <c r="V29" s="36"/>
      <c r="W29" s="36"/>
      <c r="X29" s="36"/>
      <c r="Y29" s="36"/>
      <c r="Z29" s="36"/>
      <c r="AA29" s="17" t="s">
        <v>42</v>
      </c>
    </row>
    <row r="30" ht="190" customHeight="1" spans="1:27">
      <c r="A30" s="17">
        <v>13</v>
      </c>
      <c r="B30" s="17" t="s">
        <v>34</v>
      </c>
      <c r="C30" s="17" t="s">
        <v>136</v>
      </c>
      <c r="D30" s="17" t="s">
        <v>137</v>
      </c>
      <c r="E30" s="18" t="s">
        <v>138</v>
      </c>
      <c r="F30" s="17" t="s">
        <v>38</v>
      </c>
      <c r="G30" s="17" t="s">
        <v>90</v>
      </c>
      <c r="H30" s="17" t="s">
        <v>91</v>
      </c>
      <c r="I30" s="29">
        <v>45383</v>
      </c>
      <c r="J30" s="29">
        <v>45627</v>
      </c>
      <c r="K30" s="17" t="s">
        <v>139</v>
      </c>
      <c r="L30" s="21">
        <f t="shared" si="6"/>
        <v>200.52</v>
      </c>
      <c r="M30" s="21">
        <f t="shared" si="7"/>
        <v>200.52</v>
      </c>
      <c r="N30" s="17">
        <v>189</v>
      </c>
      <c r="O30" s="30"/>
      <c r="P30" s="30">
        <v>8.0208</v>
      </c>
      <c r="Q30" s="17">
        <v>3.49920000000001</v>
      </c>
      <c r="R30" s="36"/>
      <c r="S30" s="36"/>
      <c r="T30" s="36"/>
      <c r="U30" s="36"/>
      <c r="V30" s="36"/>
      <c r="W30" s="36"/>
      <c r="X30" s="36"/>
      <c r="Y30" s="36"/>
      <c r="Z30" s="36"/>
      <c r="AA30" s="17" t="s">
        <v>42</v>
      </c>
    </row>
    <row r="31" ht="254" customHeight="1" spans="1:27">
      <c r="A31" s="17">
        <v>14</v>
      </c>
      <c r="B31" s="17" t="s">
        <v>34</v>
      </c>
      <c r="C31" s="17" t="s">
        <v>140</v>
      </c>
      <c r="D31" s="17" t="s">
        <v>141</v>
      </c>
      <c r="E31" s="18" t="s">
        <v>142</v>
      </c>
      <c r="F31" s="17" t="s">
        <v>38</v>
      </c>
      <c r="G31" s="17" t="s">
        <v>67</v>
      </c>
      <c r="H31" s="17" t="s">
        <v>68</v>
      </c>
      <c r="I31" s="29">
        <v>45383</v>
      </c>
      <c r="J31" s="29">
        <v>45627</v>
      </c>
      <c r="K31" s="17" t="s">
        <v>143</v>
      </c>
      <c r="L31" s="21">
        <f t="shared" si="6"/>
        <v>621.2</v>
      </c>
      <c r="M31" s="21">
        <f t="shared" si="7"/>
        <v>621.2</v>
      </c>
      <c r="N31" s="17">
        <v>621.2</v>
      </c>
      <c r="O31" s="17"/>
      <c r="P31" s="17"/>
      <c r="Q31" s="17"/>
      <c r="R31" s="36"/>
      <c r="S31" s="36"/>
      <c r="T31" s="36"/>
      <c r="U31" s="36"/>
      <c r="V31" s="36"/>
      <c r="W31" s="36"/>
      <c r="X31" s="36"/>
      <c r="Y31" s="36"/>
      <c r="Z31" s="36"/>
      <c r="AA31" s="17" t="s">
        <v>42</v>
      </c>
    </row>
    <row r="32" s="2" customFormat="1" ht="36" customHeight="1" spans="1:27">
      <c r="A32" s="13" t="s">
        <v>144</v>
      </c>
      <c r="B32" s="14"/>
      <c r="C32" s="14"/>
      <c r="D32" s="15"/>
      <c r="E32" s="16">
        <v>11</v>
      </c>
      <c r="F32" s="16"/>
      <c r="G32" s="16"/>
      <c r="H32" s="16"/>
      <c r="I32" s="27"/>
      <c r="J32" s="27"/>
      <c r="K32" s="16"/>
      <c r="L32" s="28">
        <f>SUM(L33:L43)</f>
        <v>4199.3716</v>
      </c>
      <c r="M32" s="28">
        <f t="shared" ref="M32:Z32" si="8">SUM(M33:M43)</f>
        <v>4199.3716</v>
      </c>
      <c r="N32" s="28">
        <f t="shared" si="8"/>
        <v>2887.17</v>
      </c>
      <c r="O32" s="28">
        <f t="shared" si="8"/>
        <v>975.7036</v>
      </c>
      <c r="P32" s="28">
        <f t="shared" si="8"/>
        <v>146.078</v>
      </c>
      <c r="Q32" s="28">
        <f t="shared" si="8"/>
        <v>190.42</v>
      </c>
      <c r="R32" s="28">
        <f t="shared" si="8"/>
        <v>0</v>
      </c>
      <c r="S32" s="28">
        <f t="shared" si="8"/>
        <v>0</v>
      </c>
      <c r="T32" s="28">
        <f t="shared" si="8"/>
        <v>0</v>
      </c>
      <c r="U32" s="28">
        <f t="shared" si="8"/>
        <v>0</v>
      </c>
      <c r="V32" s="28">
        <f t="shared" si="8"/>
        <v>0</v>
      </c>
      <c r="W32" s="28">
        <f t="shared" si="8"/>
        <v>2266</v>
      </c>
      <c r="X32" s="28">
        <f t="shared" si="8"/>
        <v>8688</v>
      </c>
      <c r="Y32" s="28">
        <f t="shared" si="8"/>
        <v>406</v>
      </c>
      <c r="Z32" s="28">
        <f t="shared" si="8"/>
        <v>2019</v>
      </c>
      <c r="AA32" s="16"/>
    </row>
    <row r="33" ht="242" customHeight="1" spans="1:27">
      <c r="A33" s="17">
        <v>1</v>
      </c>
      <c r="B33" s="17" t="s">
        <v>34</v>
      </c>
      <c r="C33" s="17" t="s">
        <v>145</v>
      </c>
      <c r="D33" s="17" t="s">
        <v>88</v>
      </c>
      <c r="E33" s="18" t="s">
        <v>146</v>
      </c>
      <c r="F33" s="17" t="s">
        <v>38</v>
      </c>
      <c r="G33" s="17" t="s">
        <v>147</v>
      </c>
      <c r="H33" s="17" t="s">
        <v>148</v>
      </c>
      <c r="I33" s="29">
        <v>45383</v>
      </c>
      <c r="J33" s="29">
        <v>45627</v>
      </c>
      <c r="K33" s="17" t="s">
        <v>149</v>
      </c>
      <c r="L33" s="21">
        <f t="shared" ref="L33:L40" si="9">N33+O33+P33+Q33</f>
        <v>568.63</v>
      </c>
      <c r="M33" s="21">
        <f t="shared" ref="M33:M40" si="10">N33+O33+P33+Q33+R33+S33+T33+U33</f>
        <v>568.63</v>
      </c>
      <c r="N33" s="17">
        <v>428</v>
      </c>
      <c r="O33" s="30">
        <v>112.8848</v>
      </c>
      <c r="P33" s="30">
        <v>22.7452</v>
      </c>
      <c r="Q33" s="17">
        <v>5</v>
      </c>
      <c r="R33" s="36"/>
      <c r="S33" s="36"/>
      <c r="T33" s="36"/>
      <c r="U33" s="36"/>
      <c r="V33" s="36"/>
      <c r="W33" s="36">
        <v>135</v>
      </c>
      <c r="X33" s="36">
        <v>743</v>
      </c>
      <c r="Y33" s="36">
        <v>27</v>
      </c>
      <c r="Z33" s="36">
        <v>86</v>
      </c>
      <c r="AA33" s="17" t="s">
        <v>42</v>
      </c>
    </row>
    <row r="34" ht="157" customHeight="1" spans="1:27">
      <c r="A34" s="17">
        <v>2</v>
      </c>
      <c r="B34" s="17" t="s">
        <v>34</v>
      </c>
      <c r="C34" s="17" t="s">
        <v>150</v>
      </c>
      <c r="D34" s="17" t="s">
        <v>151</v>
      </c>
      <c r="E34" s="18" t="s">
        <v>152</v>
      </c>
      <c r="F34" s="17" t="s">
        <v>38</v>
      </c>
      <c r="G34" s="17" t="s">
        <v>147</v>
      </c>
      <c r="H34" s="17" t="s">
        <v>148</v>
      </c>
      <c r="I34" s="29">
        <v>45383</v>
      </c>
      <c r="J34" s="29">
        <v>45627</v>
      </c>
      <c r="K34" s="17" t="s">
        <v>153</v>
      </c>
      <c r="L34" s="21">
        <f t="shared" si="9"/>
        <v>249.71</v>
      </c>
      <c r="M34" s="21">
        <f t="shared" si="10"/>
        <v>249.71</v>
      </c>
      <c r="N34" s="17">
        <v>130</v>
      </c>
      <c r="O34" s="30">
        <v>107.7216</v>
      </c>
      <c r="P34" s="30">
        <v>9.9884</v>
      </c>
      <c r="Q34" s="17">
        <v>2</v>
      </c>
      <c r="R34" s="36"/>
      <c r="S34" s="36"/>
      <c r="T34" s="36"/>
      <c r="U34" s="36"/>
      <c r="V34" s="36"/>
      <c r="W34" s="36">
        <v>194</v>
      </c>
      <c r="X34" s="36">
        <v>1374</v>
      </c>
      <c r="Y34" s="36">
        <v>95</v>
      </c>
      <c r="Z34" s="36">
        <v>686</v>
      </c>
      <c r="AA34" s="17" t="s">
        <v>42</v>
      </c>
    </row>
    <row r="35" ht="185" customHeight="1" spans="1:27">
      <c r="A35" s="17">
        <v>3</v>
      </c>
      <c r="B35" s="17" t="s">
        <v>34</v>
      </c>
      <c r="C35" s="17" t="s">
        <v>154</v>
      </c>
      <c r="D35" s="17" t="s">
        <v>155</v>
      </c>
      <c r="E35" s="18" t="s">
        <v>156</v>
      </c>
      <c r="F35" s="17" t="s">
        <v>38</v>
      </c>
      <c r="G35" s="17" t="s">
        <v>147</v>
      </c>
      <c r="H35" s="17" t="s">
        <v>148</v>
      </c>
      <c r="I35" s="29">
        <v>45383</v>
      </c>
      <c r="J35" s="29">
        <v>45627</v>
      </c>
      <c r="K35" s="17" t="s">
        <v>157</v>
      </c>
      <c r="L35" s="21">
        <f t="shared" si="9"/>
        <v>113.91</v>
      </c>
      <c r="M35" s="21">
        <f t="shared" si="10"/>
        <v>113.91</v>
      </c>
      <c r="N35" s="17">
        <v>50</v>
      </c>
      <c r="O35" s="30">
        <v>58.3536</v>
      </c>
      <c r="P35" s="30">
        <v>4.5564</v>
      </c>
      <c r="Q35" s="17">
        <v>1</v>
      </c>
      <c r="R35" s="36"/>
      <c r="S35" s="36"/>
      <c r="T35" s="36"/>
      <c r="U35" s="36"/>
      <c r="V35" s="36"/>
      <c r="W35" s="36">
        <v>156</v>
      </c>
      <c r="X35" s="36">
        <v>905</v>
      </c>
      <c r="Y35" s="36">
        <v>47</v>
      </c>
      <c r="Z35" s="36">
        <v>177</v>
      </c>
      <c r="AA35" s="17" t="s">
        <v>42</v>
      </c>
    </row>
    <row r="36" ht="185" customHeight="1" spans="1:27">
      <c r="A36" s="17">
        <v>4</v>
      </c>
      <c r="B36" s="17" t="s">
        <v>34</v>
      </c>
      <c r="C36" s="17" t="s">
        <v>158</v>
      </c>
      <c r="D36" s="17" t="s">
        <v>159</v>
      </c>
      <c r="E36" s="18" t="s">
        <v>160</v>
      </c>
      <c r="F36" s="17" t="s">
        <v>38</v>
      </c>
      <c r="G36" s="17" t="s">
        <v>147</v>
      </c>
      <c r="H36" s="17" t="s">
        <v>148</v>
      </c>
      <c r="I36" s="29">
        <v>45383</v>
      </c>
      <c r="J36" s="29">
        <v>45627</v>
      </c>
      <c r="K36" s="17" t="s">
        <v>161</v>
      </c>
      <c r="L36" s="21">
        <f t="shared" si="9"/>
        <v>899.28</v>
      </c>
      <c r="M36" s="21">
        <f t="shared" si="10"/>
        <v>899.28</v>
      </c>
      <c r="N36" s="17">
        <v>650</v>
      </c>
      <c r="O36" s="30">
        <v>208.3088</v>
      </c>
      <c r="P36" s="30">
        <v>35.9712</v>
      </c>
      <c r="Q36" s="17">
        <v>5</v>
      </c>
      <c r="R36" s="36"/>
      <c r="S36" s="36"/>
      <c r="T36" s="36"/>
      <c r="U36" s="36"/>
      <c r="V36" s="36"/>
      <c r="W36" s="36">
        <v>69</v>
      </c>
      <c r="X36" s="36">
        <v>334</v>
      </c>
      <c r="Y36" s="36">
        <v>20</v>
      </c>
      <c r="Z36" s="36">
        <v>80</v>
      </c>
      <c r="AA36" s="17" t="s">
        <v>42</v>
      </c>
    </row>
    <row r="37" ht="141" customHeight="1" spans="1:27">
      <c r="A37" s="17">
        <v>5</v>
      </c>
      <c r="B37" s="17" t="s">
        <v>34</v>
      </c>
      <c r="C37" s="17" t="s">
        <v>162</v>
      </c>
      <c r="D37" s="17" t="s">
        <v>163</v>
      </c>
      <c r="E37" s="18" t="s">
        <v>164</v>
      </c>
      <c r="F37" s="17" t="s">
        <v>38</v>
      </c>
      <c r="G37" s="17" t="s">
        <v>147</v>
      </c>
      <c r="H37" s="17" t="s">
        <v>148</v>
      </c>
      <c r="I37" s="29">
        <v>45383</v>
      </c>
      <c r="J37" s="29">
        <v>45627</v>
      </c>
      <c r="K37" s="17" t="s">
        <v>165</v>
      </c>
      <c r="L37" s="21">
        <f t="shared" si="9"/>
        <v>963.3016</v>
      </c>
      <c r="M37" s="21">
        <f t="shared" si="10"/>
        <v>963.3016</v>
      </c>
      <c r="N37" s="17">
        <v>656.17</v>
      </c>
      <c r="O37" s="30">
        <v>263.5996</v>
      </c>
      <c r="P37" s="30">
        <v>38.532</v>
      </c>
      <c r="Q37" s="17">
        <v>5</v>
      </c>
      <c r="R37" s="36"/>
      <c r="S37" s="36"/>
      <c r="T37" s="36"/>
      <c r="U37" s="36"/>
      <c r="V37" s="36"/>
      <c r="W37" s="36">
        <v>41</v>
      </c>
      <c r="X37" s="36">
        <v>256</v>
      </c>
      <c r="Y37" s="36">
        <v>10</v>
      </c>
      <c r="Z37" s="36">
        <v>50</v>
      </c>
      <c r="AA37" s="17" t="s">
        <v>42</v>
      </c>
    </row>
    <row r="38" ht="127" customHeight="1" spans="1:27">
      <c r="A38" s="17">
        <v>6</v>
      </c>
      <c r="B38" s="17" t="s">
        <v>34</v>
      </c>
      <c r="C38" s="17" t="s">
        <v>166</v>
      </c>
      <c r="D38" s="17" t="s">
        <v>167</v>
      </c>
      <c r="E38" s="18" t="s">
        <v>168</v>
      </c>
      <c r="F38" s="17" t="s">
        <v>38</v>
      </c>
      <c r="G38" s="17" t="s">
        <v>147</v>
      </c>
      <c r="H38" s="17" t="s">
        <v>148</v>
      </c>
      <c r="I38" s="29">
        <v>45383</v>
      </c>
      <c r="J38" s="29">
        <v>45627</v>
      </c>
      <c r="K38" s="17" t="s">
        <v>169</v>
      </c>
      <c r="L38" s="21">
        <f t="shared" si="9"/>
        <v>206.3</v>
      </c>
      <c r="M38" s="21">
        <f t="shared" si="10"/>
        <v>206.3</v>
      </c>
      <c r="N38" s="17">
        <v>130</v>
      </c>
      <c r="O38" s="30">
        <v>66.048</v>
      </c>
      <c r="P38" s="30">
        <v>8.252</v>
      </c>
      <c r="Q38" s="17">
        <v>2</v>
      </c>
      <c r="R38" s="36"/>
      <c r="S38" s="36"/>
      <c r="T38" s="36"/>
      <c r="U38" s="36"/>
      <c r="V38" s="36"/>
      <c r="W38" s="36">
        <v>1018</v>
      </c>
      <c r="X38" s="36">
        <v>2485</v>
      </c>
      <c r="Y38" s="36"/>
      <c r="Z38" s="36"/>
      <c r="AA38" s="17" t="s">
        <v>42</v>
      </c>
    </row>
    <row r="39" ht="173" customHeight="1" spans="1:27">
      <c r="A39" s="17">
        <v>7</v>
      </c>
      <c r="B39" s="17" t="s">
        <v>34</v>
      </c>
      <c r="C39" s="17" t="s">
        <v>170</v>
      </c>
      <c r="D39" s="17" t="s">
        <v>171</v>
      </c>
      <c r="E39" s="18" t="s">
        <v>172</v>
      </c>
      <c r="F39" s="17" t="s">
        <v>38</v>
      </c>
      <c r="G39" s="17" t="s">
        <v>147</v>
      </c>
      <c r="H39" s="17" t="s">
        <v>148</v>
      </c>
      <c r="I39" s="29">
        <v>45383</v>
      </c>
      <c r="J39" s="29">
        <v>45627</v>
      </c>
      <c r="K39" s="17" t="s">
        <v>173</v>
      </c>
      <c r="L39" s="21">
        <f t="shared" si="9"/>
        <v>108.42</v>
      </c>
      <c r="M39" s="21">
        <f t="shared" si="10"/>
        <v>108.42</v>
      </c>
      <c r="N39" s="17">
        <v>60</v>
      </c>
      <c r="O39" s="30">
        <v>43.0832</v>
      </c>
      <c r="P39" s="30">
        <v>4.3368</v>
      </c>
      <c r="Q39" s="17">
        <v>1</v>
      </c>
      <c r="R39" s="36"/>
      <c r="S39" s="36"/>
      <c r="T39" s="36"/>
      <c r="U39" s="36"/>
      <c r="V39" s="36"/>
      <c r="W39" s="36">
        <v>66</v>
      </c>
      <c r="X39" s="36">
        <v>253</v>
      </c>
      <c r="Y39" s="36">
        <v>17</v>
      </c>
      <c r="Z39" s="36">
        <v>48</v>
      </c>
      <c r="AA39" s="17" t="s">
        <v>42</v>
      </c>
    </row>
    <row r="40" ht="196" customHeight="1" spans="1:27">
      <c r="A40" s="17">
        <v>8</v>
      </c>
      <c r="B40" s="17" t="s">
        <v>34</v>
      </c>
      <c r="C40" s="17" t="s">
        <v>174</v>
      </c>
      <c r="D40" s="17" t="s">
        <v>175</v>
      </c>
      <c r="E40" s="18" t="s">
        <v>176</v>
      </c>
      <c r="F40" s="17" t="s">
        <v>38</v>
      </c>
      <c r="G40" s="17" t="s">
        <v>147</v>
      </c>
      <c r="H40" s="17" t="s">
        <v>148</v>
      </c>
      <c r="I40" s="29">
        <v>45383</v>
      </c>
      <c r="J40" s="29">
        <v>45627</v>
      </c>
      <c r="K40" s="17" t="s">
        <v>177</v>
      </c>
      <c r="L40" s="21">
        <f t="shared" si="9"/>
        <v>542.4</v>
      </c>
      <c r="M40" s="21">
        <f t="shared" si="10"/>
        <v>542.4</v>
      </c>
      <c r="N40" s="17">
        <v>400</v>
      </c>
      <c r="O40" s="31">
        <v>115.704</v>
      </c>
      <c r="P40" s="31">
        <v>21.696</v>
      </c>
      <c r="Q40" s="17">
        <v>5</v>
      </c>
      <c r="R40" s="36"/>
      <c r="S40" s="36"/>
      <c r="T40" s="36"/>
      <c r="U40" s="36"/>
      <c r="V40" s="36"/>
      <c r="W40" s="36">
        <v>248</v>
      </c>
      <c r="X40" s="36">
        <v>1166</v>
      </c>
      <c r="Y40" s="36">
        <v>129</v>
      </c>
      <c r="Z40" s="36">
        <v>601</v>
      </c>
      <c r="AA40" s="17" t="s">
        <v>42</v>
      </c>
    </row>
    <row r="41" s="3" customFormat="1" ht="141" customHeight="1" spans="1:27">
      <c r="A41" s="17">
        <v>9</v>
      </c>
      <c r="B41" s="21" t="s">
        <v>34</v>
      </c>
      <c r="C41" s="21" t="s">
        <v>178</v>
      </c>
      <c r="D41" s="21" t="s">
        <v>179</v>
      </c>
      <c r="E41" s="22" t="s">
        <v>180</v>
      </c>
      <c r="F41" s="21" t="s">
        <v>38</v>
      </c>
      <c r="G41" s="21" t="s">
        <v>181</v>
      </c>
      <c r="H41" s="21" t="s">
        <v>182</v>
      </c>
      <c r="I41" s="39" t="s">
        <v>183</v>
      </c>
      <c r="J41" s="39" t="s">
        <v>184</v>
      </c>
      <c r="K41" s="17" t="s">
        <v>185</v>
      </c>
      <c r="L41" s="35">
        <v>177.15</v>
      </c>
      <c r="M41" s="35">
        <v>177.15</v>
      </c>
      <c r="N41" s="17">
        <v>124</v>
      </c>
      <c r="O41" s="35"/>
      <c r="P41" s="35"/>
      <c r="Q41" s="17">
        <f t="shared" ref="Q41:Q43" si="11">L41-N41</f>
        <v>53.15</v>
      </c>
      <c r="R41" s="35"/>
      <c r="S41" s="35"/>
      <c r="T41" s="35"/>
      <c r="U41" s="35"/>
      <c r="V41" s="37"/>
      <c r="W41" s="37">
        <v>95</v>
      </c>
      <c r="X41" s="37">
        <v>481</v>
      </c>
      <c r="Y41" s="37">
        <v>23</v>
      </c>
      <c r="Z41" s="37">
        <v>164</v>
      </c>
      <c r="AA41" s="17" t="s">
        <v>42</v>
      </c>
    </row>
    <row r="42" s="3" customFormat="1" ht="141" customHeight="1" spans="1:27">
      <c r="A42" s="17">
        <v>10</v>
      </c>
      <c r="B42" s="21" t="s">
        <v>34</v>
      </c>
      <c r="C42" s="21" t="s">
        <v>186</v>
      </c>
      <c r="D42" s="21" t="s">
        <v>187</v>
      </c>
      <c r="E42" s="22" t="s">
        <v>188</v>
      </c>
      <c r="F42" s="21" t="s">
        <v>189</v>
      </c>
      <c r="G42" s="21" t="s">
        <v>181</v>
      </c>
      <c r="H42" s="21" t="s">
        <v>182</v>
      </c>
      <c r="I42" s="39" t="s">
        <v>183</v>
      </c>
      <c r="J42" s="39" t="s">
        <v>184</v>
      </c>
      <c r="K42" s="17" t="s">
        <v>190</v>
      </c>
      <c r="L42" s="35">
        <v>115.27</v>
      </c>
      <c r="M42" s="35">
        <v>115.27</v>
      </c>
      <c r="N42" s="17">
        <v>80.5</v>
      </c>
      <c r="O42" s="35"/>
      <c r="P42" s="35"/>
      <c r="Q42" s="17">
        <f t="shared" si="11"/>
        <v>34.77</v>
      </c>
      <c r="R42" s="35"/>
      <c r="S42" s="35"/>
      <c r="T42" s="35"/>
      <c r="U42" s="35"/>
      <c r="V42" s="37"/>
      <c r="W42" s="37">
        <v>157</v>
      </c>
      <c r="X42" s="37">
        <v>385</v>
      </c>
      <c r="Y42" s="37">
        <v>19</v>
      </c>
      <c r="Z42" s="37">
        <v>50</v>
      </c>
      <c r="AA42" s="17" t="s">
        <v>42</v>
      </c>
    </row>
    <row r="43" s="3" customFormat="1" ht="141" customHeight="1" spans="1:27">
      <c r="A43" s="17">
        <v>11</v>
      </c>
      <c r="B43" s="21" t="s">
        <v>34</v>
      </c>
      <c r="C43" s="21" t="s">
        <v>191</v>
      </c>
      <c r="D43" s="21" t="s">
        <v>192</v>
      </c>
      <c r="E43" s="22" t="s">
        <v>193</v>
      </c>
      <c r="F43" s="21" t="s">
        <v>38</v>
      </c>
      <c r="G43" s="21" t="s">
        <v>181</v>
      </c>
      <c r="H43" s="21" t="s">
        <v>182</v>
      </c>
      <c r="I43" s="39" t="s">
        <v>183</v>
      </c>
      <c r="J43" s="39" t="s">
        <v>194</v>
      </c>
      <c r="K43" s="17" t="s">
        <v>195</v>
      </c>
      <c r="L43" s="35">
        <v>255</v>
      </c>
      <c r="M43" s="35">
        <v>255</v>
      </c>
      <c r="N43" s="17">
        <f>M43*70%</f>
        <v>178.5</v>
      </c>
      <c r="O43" s="35"/>
      <c r="P43" s="35"/>
      <c r="Q43" s="17">
        <f t="shared" si="11"/>
        <v>76.5</v>
      </c>
      <c r="R43" s="35"/>
      <c r="S43" s="35"/>
      <c r="T43" s="35"/>
      <c r="U43" s="35"/>
      <c r="V43" s="37"/>
      <c r="W43" s="37">
        <v>87</v>
      </c>
      <c r="X43" s="37">
        <v>306</v>
      </c>
      <c r="Y43" s="37">
        <v>19</v>
      </c>
      <c r="Z43" s="37">
        <v>77</v>
      </c>
      <c r="AA43" s="17" t="s">
        <v>42</v>
      </c>
    </row>
    <row r="44" s="2" customFormat="1" ht="36" customHeight="1" spans="1:27">
      <c r="A44" s="13" t="s">
        <v>196</v>
      </c>
      <c r="B44" s="14"/>
      <c r="C44" s="14"/>
      <c r="D44" s="15"/>
      <c r="E44" s="16">
        <v>4</v>
      </c>
      <c r="F44" s="16"/>
      <c r="G44" s="16"/>
      <c r="H44" s="16"/>
      <c r="I44" s="27"/>
      <c r="J44" s="27"/>
      <c r="K44" s="16"/>
      <c r="L44" s="34">
        <f t="shared" ref="L44:Z44" si="12">SUM(L45:L48)</f>
        <v>3174.1977</v>
      </c>
      <c r="M44" s="34">
        <f t="shared" si="12"/>
        <v>3174.1977</v>
      </c>
      <c r="N44" s="16">
        <f t="shared" si="12"/>
        <v>2250</v>
      </c>
      <c r="O44" s="28">
        <f t="shared" si="12"/>
        <v>778.232</v>
      </c>
      <c r="P44" s="28">
        <f t="shared" si="12"/>
        <v>126.9657</v>
      </c>
      <c r="Q44" s="16">
        <f t="shared" si="12"/>
        <v>19</v>
      </c>
      <c r="R44" s="16">
        <f t="shared" si="12"/>
        <v>0</v>
      </c>
      <c r="S44" s="16">
        <f t="shared" si="12"/>
        <v>0</v>
      </c>
      <c r="T44" s="16">
        <f t="shared" si="12"/>
        <v>0</v>
      </c>
      <c r="U44" s="16">
        <f t="shared" si="12"/>
        <v>0</v>
      </c>
      <c r="V44" s="16">
        <f t="shared" si="12"/>
        <v>0</v>
      </c>
      <c r="W44" s="16">
        <f t="shared" si="12"/>
        <v>628</v>
      </c>
      <c r="X44" s="16">
        <f t="shared" si="12"/>
        <v>3323</v>
      </c>
      <c r="Y44" s="16">
        <f t="shared" si="12"/>
        <v>223</v>
      </c>
      <c r="Z44" s="16">
        <f t="shared" si="12"/>
        <v>1263</v>
      </c>
      <c r="AA44" s="16"/>
    </row>
    <row r="45" ht="387" customHeight="1" spans="1:27">
      <c r="A45" s="17">
        <v>1</v>
      </c>
      <c r="B45" s="17" t="s">
        <v>34</v>
      </c>
      <c r="C45" s="17" t="s">
        <v>197</v>
      </c>
      <c r="D45" s="17" t="s">
        <v>49</v>
      </c>
      <c r="E45" s="23" t="s">
        <v>198</v>
      </c>
      <c r="F45" s="17" t="s">
        <v>38</v>
      </c>
      <c r="G45" s="17" t="s">
        <v>67</v>
      </c>
      <c r="H45" s="17" t="s">
        <v>68</v>
      </c>
      <c r="I45" s="29">
        <v>45383</v>
      </c>
      <c r="J45" s="29">
        <v>45627</v>
      </c>
      <c r="K45" s="17" t="s">
        <v>199</v>
      </c>
      <c r="L45" s="32">
        <f t="shared" ref="L45:L48" si="13">N45+O45+P45+Q45</f>
        <v>1381.6177</v>
      </c>
      <c r="M45" s="32">
        <f t="shared" ref="M45:M48" si="14">N45+O45+P45+Q45+R45+S45+T45+U45</f>
        <v>1381.6177</v>
      </c>
      <c r="N45" s="17">
        <v>1000</v>
      </c>
      <c r="O45" s="30">
        <v>321.3552</v>
      </c>
      <c r="P45" s="30">
        <v>55.2625</v>
      </c>
      <c r="Q45" s="17">
        <v>5</v>
      </c>
      <c r="R45" s="36"/>
      <c r="S45" s="36"/>
      <c r="T45" s="36"/>
      <c r="U45" s="36"/>
      <c r="V45" s="36"/>
      <c r="W45" s="36">
        <v>247</v>
      </c>
      <c r="X45" s="36">
        <v>1246</v>
      </c>
      <c r="Y45" s="36">
        <v>45</v>
      </c>
      <c r="Z45" s="36">
        <v>164</v>
      </c>
      <c r="AA45" s="17" t="s">
        <v>42</v>
      </c>
    </row>
    <row r="46" ht="124" customHeight="1" spans="1:27">
      <c r="A46" s="17">
        <v>2</v>
      </c>
      <c r="B46" s="17" t="s">
        <v>34</v>
      </c>
      <c r="C46" s="17" t="s">
        <v>200</v>
      </c>
      <c r="D46" s="17" t="s">
        <v>201</v>
      </c>
      <c r="E46" s="18" t="s">
        <v>202</v>
      </c>
      <c r="F46" s="17" t="s">
        <v>38</v>
      </c>
      <c r="G46" s="17" t="s">
        <v>67</v>
      </c>
      <c r="H46" s="17" t="s">
        <v>68</v>
      </c>
      <c r="I46" s="29">
        <v>45383</v>
      </c>
      <c r="J46" s="29">
        <v>45627</v>
      </c>
      <c r="K46" s="17" t="s">
        <v>203</v>
      </c>
      <c r="L46" s="21">
        <f t="shared" si="13"/>
        <v>734.12</v>
      </c>
      <c r="M46" s="21">
        <f t="shared" si="14"/>
        <v>734.12</v>
      </c>
      <c r="N46" s="17">
        <v>500</v>
      </c>
      <c r="O46" s="30">
        <v>199.7552</v>
      </c>
      <c r="P46" s="30">
        <v>29.3648</v>
      </c>
      <c r="Q46" s="17">
        <v>5</v>
      </c>
      <c r="R46" s="36"/>
      <c r="S46" s="36"/>
      <c r="T46" s="36"/>
      <c r="U46" s="36"/>
      <c r="V46" s="36"/>
      <c r="W46" s="36">
        <v>135</v>
      </c>
      <c r="X46" s="36">
        <v>905</v>
      </c>
      <c r="Y46" s="36">
        <v>85</v>
      </c>
      <c r="Z46" s="36">
        <v>667</v>
      </c>
      <c r="AA46" s="17" t="s">
        <v>42</v>
      </c>
    </row>
    <row r="47" ht="122" customHeight="1" spans="1:27">
      <c r="A47" s="17">
        <v>3</v>
      </c>
      <c r="B47" s="17" t="s">
        <v>34</v>
      </c>
      <c r="C47" s="17" t="s">
        <v>204</v>
      </c>
      <c r="D47" s="17" t="s">
        <v>205</v>
      </c>
      <c r="E47" s="18" t="s">
        <v>206</v>
      </c>
      <c r="F47" s="17" t="s">
        <v>38</v>
      </c>
      <c r="G47" s="17" t="s">
        <v>67</v>
      </c>
      <c r="H47" s="17" t="s">
        <v>68</v>
      </c>
      <c r="I47" s="29">
        <v>45383</v>
      </c>
      <c r="J47" s="29">
        <v>45627</v>
      </c>
      <c r="K47" s="17" t="s">
        <v>207</v>
      </c>
      <c r="L47" s="21">
        <f t="shared" si="13"/>
        <v>608.77</v>
      </c>
      <c r="M47" s="21">
        <f t="shared" si="14"/>
        <v>608.77</v>
      </c>
      <c r="N47" s="17">
        <v>450</v>
      </c>
      <c r="O47" s="30">
        <v>129.4192</v>
      </c>
      <c r="P47" s="30">
        <v>24.3508</v>
      </c>
      <c r="Q47" s="17">
        <v>5</v>
      </c>
      <c r="R47" s="36"/>
      <c r="S47" s="36"/>
      <c r="T47" s="36"/>
      <c r="U47" s="36"/>
      <c r="V47" s="36"/>
      <c r="W47" s="36">
        <v>112</v>
      </c>
      <c r="X47" s="36">
        <v>386</v>
      </c>
      <c r="Y47" s="36">
        <v>56</v>
      </c>
      <c r="Z47" s="36">
        <v>222</v>
      </c>
      <c r="AA47" s="17" t="s">
        <v>42</v>
      </c>
    </row>
    <row r="48" ht="121" customHeight="1" spans="1:27">
      <c r="A48" s="17">
        <v>4</v>
      </c>
      <c r="B48" s="17" t="s">
        <v>34</v>
      </c>
      <c r="C48" s="17" t="s">
        <v>208</v>
      </c>
      <c r="D48" s="17" t="s">
        <v>209</v>
      </c>
      <c r="E48" s="18" t="s">
        <v>210</v>
      </c>
      <c r="F48" s="17" t="s">
        <v>38</v>
      </c>
      <c r="G48" s="17" t="s">
        <v>67</v>
      </c>
      <c r="H48" s="17" t="s">
        <v>68</v>
      </c>
      <c r="I48" s="29">
        <v>45383</v>
      </c>
      <c r="J48" s="29">
        <v>45627</v>
      </c>
      <c r="K48" s="17" t="s">
        <v>211</v>
      </c>
      <c r="L48" s="21">
        <f t="shared" si="13"/>
        <v>449.69</v>
      </c>
      <c r="M48" s="21">
        <f t="shared" si="14"/>
        <v>449.69</v>
      </c>
      <c r="N48" s="17">
        <v>300</v>
      </c>
      <c r="O48" s="30">
        <v>127.7024</v>
      </c>
      <c r="P48" s="30">
        <v>17.9876</v>
      </c>
      <c r="Q48" s="17">
        <v>4</v>
      </c>
      <c r="R48" s="36"/>
      <c r="S48" s="36"/>
      <c r="T48" s="36"/>
      <c r="U48" s="36"/>
      <c r="V48" s="36"/>
      <c r="W48" s="36">
        <v>134</v>
      </c>
      <c r="X48" s="36">
        <v>786</v>
      </c>
      <c r="Y48" s="36">
        <v>37</v>
      </c>
      <c r="Z48" s="36">
        <v>210</v>
      </c>
      <c r="AA48" s="17" t="s">
        <v>42</v>
      </c>
    </row>
    <row r="49" s="2" customFormat="1" ht="36" customHeight="1" spans="1:27">
      <c r="A49" s="13" t="s">
        <v>212</v>
      </c>
      <c r="B49" s="14"/>
      <c r="C49" s="14"/>
      <c r="D49" s="15"/>
      <c r="E49" s="16">
        <v>2</v>
      </c>
      <c r="F49" s="16"/>
      <c r="G49" s="16"/>
      <c r="H49" s="16"/>
      <c r="I49" s="27"/>
      <c r="J49" s="27"/>
      <c r="K49" s="16"/>
      <c r="L49" s="16">
        <f>SUM(L50:L51)</f>
        <v>923.7447</v>
      </c>
      <c r="M49" s="16">
        <f t="shared" ref="M49:Z49" si="15">SUM(M50:M51)</f>
        <v>923.7447</v>
      </c>
      <c r="N49" s="16">
        <f t="shared" si="15"/>
        <v>644</v>
      </c>
      <c r="O49" s="16">
        <f t="shared" si="15"/>
        <v>128.5328</v>
      </c>
      <c r="P49" s="16">
        <f t="shared" si="15"/>
        <v>20.1472</v>
      </c>
      <c r="Q49" s="16">
        <f t="shared" si="15"/>
        <v>131.0647</v>
      </c>
      <c r="R49" s="16">
        <f t="shared" si="15"/>
        <v>0</v>
      </c>
      <c r="S49" s="16">
        <f t="shared" si="15"/>
        <v>0</v>
      </c>
      <c r="T49" s="16">
        <f t="shared" si="15"/>
        <v>0</v>
      </c>
      <c r="U49" s="16">
        <f t="shared" si="15"/>
        <v>0</v>
      </c>
      <c r="V49" s="16">
        <f t="shared" si="15"/>
        <v>0</v>
      </c>
      <c r="W49" s="16">
        <f t="shared" si="15"/>
        <v>75</v>
      </c>
      <c r="X49" s="16">
        <f t="shared" si="15"/>
        <v>532</v>
      </c>
      <c r="Y49" s="16">
        <f t="shared" si="15"/>
        <v>38</v>
      </c>
      <c r="Z49" s="16">
        <f t="shared" si="15"/>
        <v>246</v>
      </c>
      <c r="AA49" s="16"/>
    </row>
    <row r="50" ht="222" customHeight="1" spans="1:27">
      <c r="A50" s="17">
        <v>1</v>
      </c>
      <c r="B50" s="17" t="s">
        <v>34</v>
      </c>
      <c r="C50" s="17" t="s">
        <v>213</v>
      </c>
      <c r="D50" s="17" t="s">
        <v>214</v>
      </c>
      <c r="E50" s="18" t="s">
        <v>215</v>
      </c>
      <c r="F50" s="17" t="s">
        <v>38</v>
      </c>
      <c r="G50" s="17" t="s">
        <v>67</v>
      </c>
      <c r="H50" s="17" t="s">
        <v>68</v>
      </c>
      <c r="I50" s="29">
        <v>45383</v>
      </c>
      <c r="J50" s="29">
        <v>45627</v>
      </c>
      <c r="K50" s="17" t="s">
        <v>216</v>
      </c>
      <c r="L50" s="21">
        <f>N50+O50+P50+Q50</f>
        <v>503.68</v>
      </c>
      <c r="M50" s="21">
        <f>N50+O50+P50+Q50+R50+S50+T50+U50</f>
        <v>503.68</v>
      </c>
      <c r="N50" s="17">
        <v>350</v>
      </c>
      <c r="O50" s="17">
        <v>128.5328</v>
      </c>
      <c r="P50" s="17">
        <v>20.1472</v>
      </c>
      <c r="Q50" s="17">
        <v>5</v>
      </c>
      <c r="R50" s="36"/>
      <c r="S50" s="36"/>
      <c r="T50" s="36"/>
      <c r="U50" s="36"/>
      <c r="V50" s="36"/>
      <c r="W50" s="36">
        <v>50</v>
      </c>
      <c r="X50" s="36">
        <v>351</v>
      </c>
      <c r="Y50" s="36">
        <v>21</v>
      </c>
      <c r="Z50" s="36">
        <v>129</v>
      </c>
      <c r="AA50" s="17" t="s">
        <v>42</v>
      </c>
    </row>
    <row r="51" s="3" customFormat="1" ht="141" customHeight="1" spans="1:27">
      <c r="A51" s="21" t="s">
        <v>217</v>
      </c>
      <c r="B51" s="21" t="s">
        <v>34</v>
      </c>
      <c r="C51" s="21" t="s">
        <v>218</v>
      </c>
      <c r="D51" s="21" t="s">
        <v>34</v>
      </c>
      <c r="E51" s="22" t="s">
        <v>219</v>
      </c>
      <c r="F51" s="21" t="s">
        <v>38</v>
      </c>
      <c r="G51" s="21" t="s">
        <v>220</v>
      </c>
      <c r="H51" s="21" t="s">
        <v>221</v>
      </c>
      <c r="I51" s="39" t="s">
        <v>82</v>
      </c>
      <c r="J51" s="39" t="s">
        <v>83</v>
      </c>
      <c r="K51" s="17" t="s">
        <v>222</v>
      </c>
      <c r="L51" s="35">
        <f>M51+P51</f>
        <v>420.0647</v>
      </c>
      <c r="M51" s="35">
        <f>N51+Q51</f>
        <v>420.0647</v>
      </c>
      <c r="N51" s="17">
        <v>294</v>
      </c>
      <c r="O51" s="35"/>
      <c r="P51" s="35"/>
      <c r="Q51" s="17">
        <v>126.0647</v>
      </c>
      <c r="R51" s="35"/>
      <c r="S51" s="35"/>
      <c r="T51" s="35"/>
      <c r="U51" s="35"/>
      <c r="V51" s="37"/>
      <c r="W51" s="37">
        <v>25</v>
      </c>
      <c r="X51" s="37">
        <v>181</v>
      </c>
      <c r="Y51" s="37">
        <v>17</v>
      </c>
      <c r="Z51" s="37">
        <v>117</v>
      </c>
      <c r="AA51" s="38">
        <v>0.3</v>
      </c>
    </row>
    <row r="52" s="2" customFormat="1" ht="36" customHeight="1" spans="1:27">
      <c r="A52" s="13" t="s">
        <v>223</v>
      </c>
      <c r="B52" s="14"/>
      <c r="C52" s="14"/>
      <c r="D52" s="15"/>
      <c r="E52" s="16">
        <v>3</v>
      </c>
      <c r="F52" s="16"/>
      <c r="G52" s="16"/>
      <c r="H52" s="16"/>
      <c r="I52" s="27"/>
      <c r="J52" s="27"/>
      <c r="K52" s="16"/>
      <c r="L52" s="16">
        <f t="shared" ref="L52:Z52" si="16">SUM(L53:L55)</f>
        <v>1218.48</v>
      </c>
      <c r="M52" s="16">
        <f t="shared" si="16"/>
        <v>1218.48</v>
      </c>
      <c r="N52" s="16">
        <f t="shared" si="16"/>
        <v>1210.48</v>
      </c>
      <c r="O52" s="16">
        <f t="shared" si="16"/>
        <v>4</v>
      </c>
      <c r="P52" s="16">
        <f t="shared" si="16"/>
        <v>3.2</v>
      </c>
      <c r="Q52" s="16">
        <f t="shared" si="16"/>
        <v>0.8</v>
      </c>
      <c r="R52" s="16">
        <f t="shared" si="16"/>
        <v>0</v>
      </c>
      <c r="S52" s="16">
        <f t="shared" si="16"/>
        <v>0</v>
      </c>
      <c r="T52" s="16">
        <f t="shared" si="16"/>
        <v>0</v>
      </c>
      <c r="U52" s="16">
        <f t="shared" si="16"/>
        <v>0</v>
      </c>
      <c r="V52" s="16">
        <f t="shared" si="16"/>
        <v>0</v>
      </c>
      <c r="W52" s="16">
        <f t="shared" si="16"/>
        <v>2606</v>
      </c>
      <c r="X52" s="16">
        <f t="shared" si="16"/>
        <v>12951</v>
      </c>
      <c r="Y52" s="16">
        <f t="shared" si="16"/>
        <v>2606</v>
      </c>
      <c r="Z52" s="16">
        <f t="shared" si="16"/>
        <v>12951</v>
      </c>
      <c r="AA52" s="16"/>
    </row>
    <row r="53" ht="105" customHeight="1" spans="1:27">
      <c r="A53" s="17">
        <v>1</v>
      </c>
      <c r="B53" s="17" t="s">
        <v>34</v>
      </c>
      <c r="C53" s="17" t="s">
        <v>224</v>
      </c>
      <c r="D53" s="17" t="s">
        <v>34</v>
      </c>
      <c r="E53" s="18" t="s">
        <v>225</v>
      </c>
      <c r="F53" s="17" t="s">
        <v>38</v>
      </c>
      <c r="G53" s="17" t="s">
        <v>226</v>
      </c>
      <c r="H53" s="17" t="s">
        <v>227</v>
      </c>
      <c r="I53" s="29">
        <v>45383</v>
      </c>
      <c r="J53" s="29">
        <v>45627</v>
      </c>
      <c r="K53" s="17" t="s">
        <v>228</v>
      </c>
      <c r="L53" s="21">
        <f>N53+O53+P53+Q53</f>
        <v>80</v>
      </c>
      <c r="M53" s="21">
        <f>N53+O53+P53+Q53+R53+S53+T53+U53</f>
        <v>80</v>
      </c>
      <c r="N53" s="17">
        <v>72</v>
      </c>
      <c r="O53" s="17">
        <v>4</v>
      </c>
      <c r="P53" s="17">
        <v>3.2</v>
      </c>
      <c r="Q53" s="17">
        <v>0.8</v>
      </c>
      <c r="R53" s="36"/>
      <c r="S53" s="36"/>
      <c r="T53" s="36"/>
      <c r="U53" s="36"/>
      <c r="V53" s="36"/>
      <c r="W53" s="36">
        <v>200</v>
      </c>
      <c r="X53" s="36">
        <v>200</v>
      </c>
      <c r="Y53" s="36">
        <v>200</v>
      </c>
      <c r="Z53" s="36">
        <v>200</v>
      </c>
      <c r="AA53" s="17" t="s">
        <v>229</v>
      </c>
    </row>
    <row r="54" ht="59" customHeight="1" spans="1:27">
      <c r="A54" s="17">
        <v>2</v>
      </c>
      <c r="B54" s="17" t="s">
        <v>34</v>
      </c>
      <c r="C54" s="17" t="s">
        <v>230</v>
      </c>
      <c r="D54" s="17" t="s">
        <v>34</v>
      </c>
      <c r="E54" s="18" t="s">
        <v>231</v>
      </c>
      <c r="F54" s="17" t="s">
        <v>38</v>
      </c>
      <c r="G54" s="17" t="s">
        <v>232</v>
      </c>
      <c r="H54" s="17" t="s">
        <v>233</v>
      </c>
      <c r="I54" s="29">
        <v>45383</v>
      </c>
      <c r="J54" s="29">
        <v>45505</v>
      </c>
      <c r="K54" s="17" t="s">
        <v>234</v>
      </c>
      <c r="L54" s="21">
        <f>N54+O54+P54+Q54</f>
        <v>701.94</v>
      </c>
      <c r="M54" s="21">
        <f>N54+O54+P54+Q54+R54+S54+T54+U54</f>
        <v>701.94</v>
      </c>
      <c r="N54" s="17">
        <v>701.94</v>
      </c>
      <c r="O54" s="17"/>
      <c r="P54" s="17"/>
      <c r="Q54" s="17"/>
      <c r="R54" s="36"/>
      <c r="S54" s="36"/>
      <c r="T54" s="36"/>
      <c r="U54" s="36"/>
      <c r="V54" s="36"/>
      <c r="W54" s="36">
        <v>2406</v>
      </c>
      <c r="X54" s="36">
        <v>12751</v>
      </c>
      <c r="Y54" s="36">
        <v>2406</v>
      </c>
      <c r="Z54" s="36">
        <v>12751</v>
      </c>
      <c r="AA54" s="17" t="s">
        <v>42</v>
      </c>
    </row>
    <row r="55" ht="59" customHeight="1" spans="1:27">
      <c r="A55" s="17">
        <v>3</v>
      </c>
      <c r="B55" s="17" t="s">
        <v>34</v>
      </c>
      <c r="C55" s="17" t="s">
        <v>235</v>
      </c>
      <c r="D55" s="17" t="s">
        <v>34</v>
      </c>
      <c r="E55" s="18" t="s">
        <v>236</v>
      </c>
      <c r="F55" s="17" t="s">
        <v>38</v>
      </c>
      <c r="G55" s="17" t="s">
        <v>67</v>
      </c>
      <c r="H55" s="17" t="s">
        <v>68</v>
      </c>
      <c r="I55" s="29">
        <v>45383</v>
      </c>
      <c r="J55" s="29">
        <v>45627</v>
      </c>
      <c r="K55" s="17" t="s">
        <v>237</v>
      </c>
      <c r="L55" s="21">
        <f>N55+O55+P55+Q55</f>
        <v>436.54</v>
      </c>
      <c r="M55" s="21">
        <f>N55+O55+P55+Q55+R55+S55+T55+U55</f>
        <v>436.54</v>
      </c>
      <c r="N55" s="17">
        <v>436.54</v>
      </c>
      <c r="O55" s="17"/>
      <c r="P55" s="17"/>
      <c r="Q55" s="17"/>
      <c r="R55" s="36"/>
      <c r="S55" s="36"/>
      <c r="T55" s="36"/>
      <c r="U55" s="36"/>
      <c r="V55" s="36"/>
      <c r="W55" s="36"/>
      <c r="X55" s="36"/>
      <c r="Y55" s="36"/>
      <c r="Z55" s="36"/>
      <c r="AA55" s="17" t="s">
        <v>42</v>
      </c>
    </row>
  </sheetData>
  <mergeCells count="26">
    <mergeCell ref="A1:AA1"/>
    <mergeCell ref="K2:L2"/>
    <mergeCell ref="M2:U2"/>
    <mergeCell ref="Y2:Z2"/>
    <mergeCell ref="A5:D5"/>
    <mergeCell ref="A6:D6"/>
    <mergeCell ref="A16:D16"/>
    <mergeCell ref="A17:D17"/>
    <mergeCell ref="A32:D32"/>
    <mergeCell ref="A44:D44"/>
    <mergeCell ref="A49:D49"/>
    <mergeCell ref="A52:D52"/>
    <mergeCell ref="A2:A3"/>
    <mergeCell ref="B2:B3"/>
    <mergeCell ref="C2:C3"/>
    <mergeCell ref="D2:D3"/>
    <mergeCell ref="E2:E3"/>
    <mergeCell ref="F2:F3"/>
    <mergeCell ref="G2:G3"/>
    <mergeCell ref="H2:H3"/>
    <mergeCell ref="I2:I3"/>
    <mergeCell ref="J2:J3"/>
    <mergeCell ref="V2:V3"/>
    <mergeCell ref="W2:W3"/>
    <mergeCell ref="X2:X3"/>
    <mergeCell ref="AA2:AA3"/>
  </mergeCells>
  <printOptions horizontalCentered="1"/>
  <pageMargins left="0.156944444444444" right="0.118055555555556" top="0.708333333333333" bottom="0.409027777777778" header="0.275" footer="0.5"/>
  <pageSetup paperSize="9" scale="38" fitToHeight="0" orientation="landscape" horizontalDpi="600"/>
  <headerFooter/>
  <colBreaks count="1" manualBreakCount="1">
    <brk id="27" max="1048575" man="1"/>
  </colBreaks>
  <drawing r:id="rId1"/>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昌都市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施龙杰</cp:lastModifiedBy>
  <cp:revision>0</cp:revision>
  <dcterms:created xsi:type="dcterms:W3CDTF">2022-05-19T14:13:00Z</dcterms:created>
  <dcterms:modified xsi:type="dcterms:W3CDTF">2024-12-04T10:15:07Z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FB73ACF1EF3240FB9FBEBBEBCBCD2520_13</vt:lpwstr>
  </property>
  <property fmtid="{D5CDD505-2E9C-101B-9397-08002B2CF9AE}" pid="3" name="KSOProductBuildVer">
    <vt:lpwstr>2052-12.1.0.19302</vt:lpwstr>
  </property>
  <property fmtid="{D5CDD505-2E9C-101B-9397-08002B2CF9AE}" pid="4" name="KSOReadingLayout">
    <vt:bool>true</vt:bool>
  </property>
</Properties>
</file>